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5685" windowWidth="19230" windowHeight="5745" firstSheet="5" activeTab="8"/>
  </bookViews>
  <sheets>
    <sheet name="ф.1.1 ПоказНажежн (Пп)" sheetId="1" r:id="rId1"/>
    <sheet name="ф.3.1 Предлож_ТСО" sheetId="2" r:id="rId2"/>
    <sheet name="ф.2.1 ИндИнф (Ин)" sheetId="3" r:id="rId3"/>
    <sheet name="ф.2.2 ИндИспол (Ис)" sheetId="4" r:id="rId4"/>
    <sheet name="ф.2.3 ИндРезульт (Рс)" sheetId="5" r:id="rId5"/>
    <sheet name="ф.2.4 Предлож_ТСО" sheetId="6" r:id="rId6"/>
    <sheet name="ф.3 ПоказТехприсоед (Птпр)" sheetId="7" r:id="rId7"/>
    <sheet name="ПоказКачества (Птсо)" sheetId="8" r:id="rId8"/>
    <sheet name="Лист1" sheetId="9" r:id="rId9"/>
  </sheets>
  <externalReferences>
    <externalReference r:id="rId10"/>
  </externalReferences>
  <definedNames>
    <definedName name="_prd3">[1]Титульный!$F$11</definedName>
    <definedName name="DL_email">[1]Титульный!$G$40</definedName>
    <definedName name="DL_Tel">[1]Титульный!$G$39</definedName>
    <definedName name="doljnDL">[1]Титульный!$G$38</definedName>
    <definedName name="f1_year_list">[1]TEHSHEET!$K$2:$K$3</definedName>
    <definedName name="fioDL">[1]Титульный!$G$37</definedName>
    <definedName name="fioRUK">[1]Титульный!$G$33</definedName>
    <definedName name="org">[1]Титульный!$F$15</definedName>
    <definedName name="prdDop">'ф.3 ПоказТехприсоед (Птпр)'!$D$3</definedName>
    <definedName name="wrk_f24_k">'[1]ф.2.4 Предлож_ТСО'!$J$10</definedName>
  </definedNames>
  <calcPr calcId="145621"/>
</workbook>
</file>

<file path=xl/calcChain.xml><?xml version="1.0" encoding="utf-8"?>
<calcChain xmlns="http://schemas.openxmlformats.org/spreadsheetml/2006/main">
  <c r="A49" i="1" l="1"/>
  <c r="D47" i="1"/>
  <c r="B47" i="1"/>
  <c r="D45" i="1"/>
  <c r="B45" i="1"/>
  <c r="C14" i="8" l="1"/>
  <c r="D12" i="8"/>
  <c r="C12" i="8"/>
  <c r="C10" i="8"/>
  <c r="C45" i="7"/>
  <c r="D43" i="7"/>
  <c r="C43" i="7"/>
  <c r="D41" i="7"/>
  <c r="C41" i="7"/>
  <c r="K41" i="5"/>
  <c r="L41" i="5" s="1"/>
  <c r="N41" i="5" s="1"/>
  <c r="F37" i="6" s="1"/>
  <c r="J41" i="5"/>
  <c r="K42" i="5"/>
  <c r="L42" i="5" s="1"/>
  <c r="N42" i="5" s="1"/>
  <c r="F38" i="6" s="1"/>
  <c r="J42" i="5"/>
  <c r="D28" i="5"/>
  <c r="D29" i="5"/>
  <c r="F30" i="3"/>
  <c r="F28" i="3"/>
  <c r="E53" i="5"/>
  <c r="AC40" i="5"/>
  <c r="AB40" i="5"/>
  <c r="AD40" i="5" s="1"/>
  <c r="AF40" i="5" s="1"/>
  <c r="I36" i="6" s="1"/>
  <c r="W40" i="5"/>
  <c r="V40" i="5"/>
  <c r="X40" i="5" s="1"/>
  <c r="Z40" i="5" s="1"/>
  <c r="H36" i="6" s="1"/>
  <c r="Q40" i="5"/>
  <c r="P40" i="5"/>
  <c r="R40" i="5" s="1"/>
  <c r="T40" i="5" s="1"/>
  <c r="G36" i="6" s="1"/>
  <c r="K39" i="5"/>
  <c r="K40" i="5"/>
  <c r="J40" i="5"/>
  <c r="L40" i="5"/>
  <c r="N40" i="5" s="1"/>
  <c r="F16" i="4"/>
  <c r="E16" i="4" s="1"/>
  <c r="E39" i="4" s="1"/>
  <c r="B54" i="4"/>
  <c r="B58" i="6"/>
  <c r="I8" i="6"/>
  <c r="H8" i="6"/>
  <c r="G8" i="6"/>
  <c r="F8" i="6"/>
  <c r="E8" i="6"/>
  <c r="AC39" i="5"/>
  <c r="AB39" i="5"/>
  <c r="AC42" i="5"/>
  <c r="AB42" i="5"/>
  <c r="AC43" i="5"/>
  <c r="AB43" i="5"/>
  <c r="W39" i="5"/>
  <c r="V39" i="5"/>
  <c r="W42" i="5"/>
  <c r="V42" i="5"/>
  <c r="W43" i="5"/>
  <c r="V43" i="5"/>
  <c r="Q39" i="5"/>
  <c r="P39" i="5"/>
  <c r="Q42" i="5"/>
  <c r="P42" i="5"/>
  <c r="Q43" i="5"/>
  <c r="P43" i="5"/>
  <c r="J39" i="5"/>
  <c r="K43" i="5"/>
  <c r="J43" i="5"/>
  <c r="B67" i="5"/>
  <c r="E36" i="5"/>
  <c r="E44" i="5"/>
  <c r="E47" i="5"/>
  <c r="E49" i="5"/>
  <c r="E50" i="5"/>
  <c r="E51" i="5"/>
  <c r="E56" i="5"/>
  <c r="E57" i="5"/>
  <c r="K28" i="5"/>
  <c r="Q28" i="5"/>
  <c r="P28" i="5" s="1"/>
  <c r="K29" i="5"/>
  <c r="Q29" i="5"/>
  <c r="K27" i="5"/>
  <c r="J27" i="5" s="1"/>
  <c r="J56" i="5" s="1"/>
  <c r="K24" i="5"/>
  <c r="K22" i="5"/>
  <c r="K51" i="5"/>
  <c r="K21" i="5"/>
  <c r="K50" i="5" s="1"/>
  <c r="K20" i="5"/>
  <c r="K49" i="5" s="1"/>
  <c r="K15" i="5"/>
  <c r="Q15" i="5" s="1"/>
  <c r="K14" i="5"/>
  <c r="Q14" i="5" s="1"/>
  <c r="K18" i="5"/>
  <c r="K47" i="5" s="1"/>
  <c r="K13" i="5"/>
  <c r="J13" i="5" s="1"/>
  <c r="K12" i="5"/>
  <c r="Q12" i="5" s="1"/>
  <c r="K11" i="5"/>
  <c r="Q11" i="5" s="1"/>
  <c r="K9" i="5"/>
  <c r="Q9" i="5" s="1"/>
  <c r="P9" i="5" s="1"/>
  <c r="J28" i="5"/>
  <c r="J22" i="5"/>
  <c r="J51" i="5" s="1"/>
  <c r="K6" i="5"/>
  <c r="K36" i="5" s="1"/>
  <c r="D27" i="5"/>
  <c r="D56" i="5" s="1"/>
  <c r="F56" i="5" s="1"/>
  <c r="H56" i="5" s="1"/>
  <c r="D24" i="5"/>
  <c r="D53" i="5" s="1"/>
  <c r="F53" i="5" s="1"/>
  <c r="H53" i="5" s="1"/>
  <c r="D22" i="5"/>
  <c r="D51" i="5" s="1"/>
  <c r="D21" i="5"/>
  <c r="D50" i="5" s="1"/>
  <c r="F50" i="5" s="1"/>
  <c r="H50" i="5" s="1"/>
  <c r="E43" i="6" s="1"/>
  <c r="D20" i="5"/>
  <c r="D49" i="5" s="1"/>
  <c r="D18" i="5"/>
  <c r="D47" i="5" s="1"/>
  <c r="F47" i="5" s="1"/>
  <c r="H47" i="5" s="1"/>
  <c r="D15" i="5"/>
  <c r="D44" i="5" s="1"/>
  <c r="D14" i="5"/>
  <c r="D13" i="5"/>
  <c r="D12" i="5"/>
  <c r="D11" i="5"/>
  <c r="D9" i="5"/>
  <c r="D6" i="5"/>
  <c r="D36" i="5" s="1"/>
  <c r="F36" i="5" s="1"/>
  <c r="H36" i="5" s="1"/>
  <c r="E32" i="6" s="1"/>
  <c r="F33" i="4"/>
  <c r="F37" i="4"/>
  <c r="E26" i="6" s="1"/>
  <c r="F42" i="4"/>
  <c r="F43" i="4"/>
  <c r="E29" i="6" s="1"/>
  <c r="F36" i="4"/>
  <c r="F35" i="4"/>
  <c r="L22" i="4"/>
  <c r="L20" i="4"/>
  <c r="K20" i="4" s="1"/>
  <c r="K43" i="4" s="1"/>
  <c r="M43" i="4" s="1"/>
  <c r="O43" i="4" s="1"/>
  <c r="L19" i="4"/>
  <c r="R19" i="4" s="1"/>
  <c r="L15" i="4"/>
  <c r="R15" i="4" s="1"/>
  <c r="L13" i="4"/>
  <c r="L12" i="4"/>
  <c r="R12" i="4" s="1"/>
  <c r="L11" i="4"/>
  <c r="L10" i="4"/>
  <c r="L35" i="4" s="1"/>
  <c r="L8" i="4"/>
  <c r="L33" i="4" s="1"/>
  <c r="L18" i="4"/>
  <c r="K18" i="4"/>
  <c r="K42" i="4" s="1"/>
  <c r="K19" i="4"/>
  <c r="E22" i="4"/>
  <c r="E20" i="4"/>
  <c r="E43" i="4" s="1"/>
  <c r="E19" i="4"/>
  <c r="E18" i="4"/>
  <c r="E42" i="4" s="1"/>
  <c r="L16" i="4"/>
  <c r="R16" i="4" s="1"/>
  <c r="E15" i="4"/>
  <c r="E13" i="4"/>
  <c r="E12" i="4"/>
  <c r="E11" i="4"/>
  <c r="E36" i="4" s="1"/>
  <c r="E10" i="4"/>
  <c r="E35" i="4" s="1"/>
  <c r="E8" i="4"/>
  <c r="E33" i="4"/>
  <c r="F47" i="3"/>
  <c r="B69" i="3"/>
  <c r="F41" i="3"/>
  <c r="E9" i="6" s="1"/>
  <c r="F44" i="3"/>
  <c r="F45" i="3"/>
  <c r="F46" i="3"/>
  <c r="F50" i="3"/>
  <c r="F51" i="3"/>
  <c r="F52" i="3"/>
  <c r="F53" i="3"/>
  <c r="F54" i="3"/>
  <c r="F56" i="3"/>
  <c r="E19" i="6" s="1"/>
  <c r="F59" i="3"/>
  <c r="L30" i="3"/>
  <c r="L28" i="3"/>
  <c r="K28" i="3"/>
  <c r="L29" i="3"/>
  <c r="R29" i="3" s="1"/>
  <c r="L27" i="3"/>
  <c r="R27" i="3"/>
  <c r="L24" i="3"/>
  <c r="R24" i="3" s="1"/>
  <c r="L25" i="3"/>
  <c r="K25" i="3"/>
  <c r="L16" i="3"/>
  <c r="L15" i="3"/>
  <c r="K15" i="3" s="1"/>
  <c r="L13" i="3"/>
  <c r="L11" i="3"/>
  <c r="L10" i="3"/>
  <c r="R10" i="3" s="1"/>
  <c r="K27" i="3"/>
  <c r="L22" i="3"/>
  <c r="K22" i="3" s="1"/>
  <c r="K54" i="3"/>
  <c r="L21" i="3"/>
  <c r="K21" i="3" s="1"/>
  <c r="K53" i="3" s="1"/>
  <c r="L20" i="3"/>
  <c r="K20" i="3" s="1"/>
  <c r="K52" i="3" s="1"/>
  <c r="L19" i="3"/>
  <c r="K19" i="3" s="1"/>
  <c r="K51" i="3" s="1"/>
  <c r="L18" i="3"/>
  <c r="K18" i="3" s="1"/>
  <c r="K50" i="3" s="1"/>
  <c r="K46" i="3"/>
  <c r="L14" i="3"/>
  <c r="K14" i="3" s="1"/>
  <c r="K45" i="3" s="1"/>
  <c r="K11" i="3"/>
  <c r="K41" i="3" s="1"/>
  <c r="E29" i="3"/>
  <c r="E28" i="3"/>
  <c r="E27" i="3"/>
  <c r="E25" i="3"/>
  <c r="E24" i="3"/>
  <c r="E22" i="3"/>
  <c r="E54" i="3"/>
  <c r="E21" i="3"/>
  <c r="E53" i="3" s="1"/>
  <c r="E20" i="3"/>
  <c r="E52" i="3" s="1"/>
  <c r="E19" i="3"/>
  <c r="E51" i="3" s="1"/>
  <c r="E18" i="3"/>
  <c r="E50" i="3" s="1"/>
  <c r="E16" i="3"/>
  <c r="E47" i="3" s="1"/>
  <c r="G47" i="3" s="1"/>
  <c r="E15" i="3"/>
  <c r="E46" i="3" s="1"/>
  <c r="G46" i="3"/>
  <c r="E14" i="3"/>
  <c r="E45" i="3" s="1"/>
  <c r="E13" i="3"/>
  <c r="E44" i="3" s="1"/>
  <c r="E41" i="3"/>
  <c r="G41" i="3" s="1"/>
  <c r="I41" i="3" s="1"/>
  <c r="E10" i="3"/>
  <c r="B14" i="8"/>
  <c r="B45" i="7"/>
  <c r="E9" i="7"/>
  <c r="E10" i="7" s="1"/>
  <c r="E19" i="7"/>
  <c r="E20" i="7" s="1"/>
  <c r="E29" i="7"/>
  <c r="E30" i="7" s="1"/>
  <c r="E39" i="1"/>
  <c r="B19" i="2"/>
  <c r="E40" i="1"/>
  <c r="K15" i="4"/>
  <c r="K8" i="4"/>
  <c r="K33" i="4" s="1"/>
  <c r="E38" i="4"/>
  <c r="E37" i="4"/>
  <c r="G37" i="4" s="1"/>
  <c r="I37" i="4" s="1"/>
  <c r="J21" i="5"/>
  <c r="J50" i="5" s="1"/>
  <c r="J29" i="5"/>
  <c r="J14" i="5"/>
  <c r="K24" i="3"/>
  <c r="K29" i="3"/>
  <c r="F55" i="3"/>
  <c r="K10" i="4"/>
  <c r="K35" i="4" s="1"/>
  <c r="E56" i="3"/>
  <c r="E59" i="3"/>
  <c r="J11" i="5"/>
  <c r="L43" i="5"/>
  <c r="N43" i="5" s="1"/>
  <c r="F39" i="6" s="1"/>
  <c r="G44" i="3"/>
  <c r="E55" i="3"/>
  <c r="G56" i="3"/>
  <c r="R13" i="3"/>
  <c r="L44" i="3"/>
  <c r="L47" i="3"/>
  <c r="R16" i="3"/>
  <c r="L60" i="3"/>
  <c r="R30" i="3"/>
  <c r="K10" i="3"/>
  <c r="K13" i="3"/>
  <c r="K44" i="3" s="1"/>
  <c r="L45" i="3"/>
  <c r="R14" i="3"/>
  <c r="K16" i="3"/>
  <c r="K47" i="3"/>
  <c r="L50" i="3"/>
  <c r="R18" i="3"/>
  <c r="R19" i="3"/>
  <c r="L52" i="3"/>
  <c r="R20" i="3"/>
  <c r="R21" i="3"/>
  <c r="L53" i="3"/>
  <c r="R22" i="3"/>
  <c r="L54" i="3"/>
  <c r="F18" i="6" s="1"/>
  <c r="K56" i="3"/>
  <c r="K55" i="3"/>
  <c r="K59" i="3"/>
  <c r="K30" i="3"/>
  <c r="K60" i="3" s="1"/>
  <c r="R11" i="3"/>
  <c r="R41" i="3" s="1"/>
  <c r="L41" i="3"/>
  <c r="R15" i="3"/>
  <c r="R46" i="3" s="1"/>
  <c r="L46" i="3"/>
  <c r="M46" i="3"/>
  <c r="R25" i="3"/>
  <c r="L56" i="3"/>
  <c r="Q27" i="3"/>
  <c r="X27" i="3"/>
  <c r="AD27" i="3" s="1"/>
  <c r="L59" i="3"/>
  <c r="R28" i="3"/>
  <c r="E21" i="6"/>
  <c r="R11" i="4"/>
  <c r="R13" i="4"/>
  <c r="R8" i="4"/>
  <c r="R10" i="4"/>
  <c r="G43" i="4"/>
  <c r="I43" i="4" s="1"/>
  <c r="L42" i="4"/>
  <c r="F28" i="6" s="1"/>
  <c r="R18" i="4"/>
  <c r="L43" i="4"/>
  <c r="R20" i="4"/>
  <c r="Q13" i="5"/>
  <c r="P13" i="5" s="1"/>
  <c r="Q20" i="5"/>
  <c r="W20" i="5" s="1"/>
  <c r="W49" i="5" s="1"/>
  <c r="D57" i="5"/>
  <c r="Q22" i="5"/>
  <c r="F36" i="6"/>
  <c r="L39" i="5"/>
  <c r="N39" i="5" s="1"/>
  <c r="F35" i="6" s="1"/>
  <c r="W9" i="5"/>
  <c r="V9" i="5" s="1"/>
  <c r="J12" i="5"/>
  <c r="J57" i="5"/>
  <c r="K57" i="5"/>
  <c r="W13" i="5"/>
  <c r="AC13" i="5" s="1"/>
  <c r="AB13" i="5" s="1"/>
  <c r="K44" i="5"/>
  <c r="K56" i="5"/>
  <c r="Q21" i="5"/>
  <c r="L39" i="4"/>
  <c r="K16" i="4"/>
  <c r="K39" i="4" s="1"/>
  <c r="K38" i="4" s="1"/>
  <c r="F39" i="4"/>
  <c r="E27" i="6" s="1"/>
  <c r="W22" i="5"/>
  <c r="W51" i="5" s="1"/>
  <c r="R59" i="3"/>
  <c r="W27" i="3"/>
  <c r="AC27" i="3"/>
  <c r="M56" i="3"/>
  <c r="F9" i="6"/>
  <c r="R54" i="3"/>
  <c r="Q22" i="3"/>
  <c r="Q54" i="3" s="1"/>
  <c r="X22" i="3"/>
  <c r="R53" i="3"/>
  <c r="Q21" i="3"/>
  <c r="Q53" i="3" s="1"/>
  <c r="S53" i="3" s="1"/>
  <c r="U53" i="3" s="1"/>
  <c r="X21" i="3"/>
  <c r="F16" i="6"/>
  <c r="F14" i="6"/>
  <c r="X14" i="3"/>
  <c r="X45" i="3" s="1"/>
  <c r="R60" i="3"/>
  <c r="Q30" i="3"/>
  <c r="Q60" i="3" s="1"/>
  <c r="S60" i="3" s="1"/>
  <c r="U60" i="3" s="1"/>
  <c r="X30" i="3"/>
  <c r="R47" i="3"/>
  <c r="Q16" i="3"/>
  <c r="Q47" i="3" s="1"/>
  <c r="S47" i="3" s="1"/>
  <c r="X16" i="3"/>
  <c r="M44" i="3"/>
  <c r="F21" i="6"/>
  <c r="F20" i="6"/>
  <c r="M59" i="3"/>
  <c r="O59" i="3" s="1"/>
  <c r="R56" i="3"/>
  <c r="Q25" i="3"/>
  <c r="Q56" i="3" s="1"/>
  <c r="Q55" i="3" s="1"/>
  <c r="X25" i="3"/>
  <c r="Q15" i="3"/>
  <c r="Q46" i="3" s="1"/>
  <c r="S46" i="3" s="1"/>
  <c r="X15" i="3"/>
  <c r="Q11" i="3"/>
  <c r="Q41" i="3" s="1"/>
  <c r="S41" i="3" s="1"/>
  <c r="X11" i="3"/>
  <c r="M54" i="3"/>
  <c r="O54" i="3" s="1"/>
  <c r="X20" i="3"/>
  <c r="X52" i="3" s="1"/>
  <c r="X18" i="3"/>
  <c r="R44" i="3"/>
  <c r="I56" i="3"/>
  <c r="I55" i="3" s="1"/>
  <c r="G55" i="3"/>
  <c r="F29" i="6"/>
  <c r="M42" i="4"/>
  <c r="O42" i="4" s="1"/>
  <c r="X10" i="4"/>
  <c r="X13" i="4"/>
  <c r="AD13" i="4" s="1"/>
  <c r="AC13" i="4" s="1"/>
  <c r="X11" i="4"/>
  <c r="AD11" i="4" s="1"/>
  <c r="AD36" i="4" s="1"/>
  <c r="X20" i="4"/>
  <c r="AD20" i="4" s="1"/>
  <c r="AD43" i="4" s="1"/>
  <c r="I29" i="6" s="1"/>
  <c r="R42" i="4"/>
  <c r="X18" i="4"/>
  <c r="Q18" i="4"/>
  <c r="Q42" i="4"/>
  <c r="S42" i="4" s="1"/>
  <c r="U42" i="4" s="1"/>
  <c r="R33" i="4"/>
  <c r="X8" i="4"/>
  <c r="Q8" i="4"/>
  <c r="Q33" i="4"/>
  <c r="Q50" i="5"/>
  <c r="V22" i="5"/>
  <c r="V51" i="5" s="1"/>
  <c r="V13" i="5"/>
  <c r="R39" i="4"/>
  <c r="X16" i="4"/>
  <c r="AD16" i="4" s="1"/>
  <c r="AD39" i="4" s="1"/>
  <c r="Q16" i="4"/>
  <c r="Q39" i="4"/>
  <c r="Q38" i="4" s="1"/>
  <c r="G39" i="4"/>
  <c r="F38" i="4"/>
  <c r="M39" i="4"/>
  <c r="X41" i="3"/>
  <c r="W11" i="3"/>
  <c r="W41" i="3"/>
  <c r="AD11" i="3"/>
  <c r="X56" i="3"/>
  <c r="W25" i="3"/>
  <c r="W56" i="3" s="1"/>
  <c r="W55" i="3" s="1"/>
  <c r="AD25" i="3"/>
  <c r="AD56" i="3" s="1"/>
  <c r="W14" i="3"/>
  <c r="W45" i="3" s="1"/>
  <c r="G18" i="6"/>
  <c r="S54" i="3"/>
  <c r="U54" i="3" s="1"/>
  <c r="G9" i="6"/>
  <c r="U41" i="3"/>
  <c r="X47" i="3"/>
  <c r="W16" i="3"/>
  <c r="W47" i="3"/>
  <c r="AD16" i="3"/>
  <c r="X54" i="3"/>
  <c r="O56" i="3"/>
  <c r="O55" i="3" s="1"/>
  <c r="M55" i="3"/>
  <c r="G21" i="6"/>
  <c r="G20" i="6"/>
  <c r="AD20" i="3"/>
  <c r="AD52" i="3" s="1"/>
  <c r="I16" i="6" s="1"/>
  <c r="X46" i="3"/>
  <c r="W15" i="3"/>
  <c r="W46" i="3" s="1"/>
  <c r="AD15" i="3"/>
  <c r="AD46" i="3" s="1"/>
  <c r="X60" i="3"/>
  <c r="W30" i="3"/>
  <c r="W60" i="3" s="1"/>
  <c r="AD30" i="3"/>
  <c r="X53" i="3"/>
  <c r="H17" i="6" s="1"/>
  <c r="W21" i="3"/>
  <c r="W53" i="3"/>
  <c r="AD21" i="3"/>
  <c r="G17" i="6"/>
  <c r="X33" i="4"/>
  <c r="AD8" i="4"/>
  <c r="AD33" i="4" s="1"/>
  <c r="I23" i="6" s="1"/>
  <c r="W8" i="4"/>
  <c r="W33" i="4"/>
  <c r="Y33" i="4" s="1"/>
  <c r="AA33" i="4" s="1"/>
  <c r="G28" i="6"/>
  <c r="X43" i="4"/>
  <c r="W20" i="4"/>
  <c r="W43" i="4" s="1"/>
  <c r="W11" i="4"/>
  <c r="W36" i="4" s="1"/>
  <c r="G23" i="6"/>
  <c r="S33" i="4"/>
  <c r="U33" i="4" s="1"/>
  <c r="X42" i="4"/>
  <c r="H28" i="6" s="1"/>
  <c r="AD18" i="4"/>
  <c r="AC18" i="4" s="1"/>
  <c r="AC42" i="4" s="1"/>
  <c r="W18" i="4"/>
  <c r="W42" i="4" s="1"/>
  <c r="X37" i="4"/>
  <c r="W13" i="4"/>
  <c r="W37" i="4" s="1"/>
  <c r="I39" i="4"/>
  <c r="I38" i="4" s="1"/>
  <c r="G38" i="4"/>
  <c r="X39" i="4"/>
  <c r="X38" i="4" s="1"/>
  <c r="AD47" i="3"/>
  <c r="AC16" i="3"/>
  <c r="AC47" i="3" s="1"/>
  <c r="AE47" i="3" s="1"/>
  <c r="AD41" i="3"/>
  <c r="I9" i="6" s="1"/>
  <c r="AC11" i="3"/>
  <c r="AC41" i="3" s="1"/>
  <c r="AE41" i="3" s="1"/>
  <c r="AG41" i="3" s="1"/>
  <c r="AD53" i="3"/>
  <c r="AC21" i="3"/>
  <c r="AC53" i="3" s="1"/>
  <c r="AD60" i="3"/>
  <c r="AC30" i="3"/>
  <c r="AC60" i="3"/>
  <c r="AC20" i="3"/>
  <c r="AC52" i="3" s="1"/>
  <c r="H18" i="6"/>
  <c r="AC25" i="3"/>
  <c r="AC56" i="3" s="1"/>
  <c r="AC55" i="3" s="1"/>
  <c r="H26" i="6"/>
  <c r="AD42" i="4"/>
  <c r="H29" i="6"/>
  <c r="AC8" i="4"/>
  <c r="AC33" i="4" s="1"/>
  <c r="AD37" i="4"/>
  <c r="I26" i="6" s="1"/>
  <c r="AC37" i="4"/>
  <c r="Y42" i="4"/>
  <c r="AA42" i="4" s="1"/>
  <c r="AC20" i="4"/>
  <c r="AC43" i="4" s="1"/>
  <c r="AE43" i="4" s="1"/>
  <c r="AG43" i="4" s="1"/>
  <c r="H23" i="6"/>
  <c r="AC16" i="4"/>
  <c r="AC39" i="4" s="1"/>
  <c r="AC38" i="4" s="1"/>
  <c r="I17" i="6"/>
  <c r="I25" i="6"/>
  <c r="I28" i="6"/>
  <c r="P11" i="5" l="1"/>
  <c r="P41" i="5" s="1"/>
  <c r="Q41" i="5"/>
  <c r="AC22" i="5"/>
  <c r="Q6" i="5"/>
  <c r="J6" i="5"/>
  <c r="J36" i="5" s="1"/>
  <c r="L36" i="5" s="1"/>
  <c r="N36" i="5" s="1"/>
  <c r="L51" i="5"/>
  <c r="N51" i="5" s="1"/>
  <c r="F44" i="6" s="1"/>
  <c r="L57" i="5"/>
  <c r="N57" i="5" s="1"/>
  <c r="F47" i="6" s="1"/>
  <c r="H52" i="5"/>
  <c r="E45" i="6"/>
  <c r="Q18" i="5"/>
  <c r="J15" i="5"/>
  <c r="J44" i="5" s="1"/>
  <c r="W11" i="5"/>
  <c r="J9" i="5"/>
  <c r="J18" i="5"/>
  <c r="J47" i="5" s="1"/>
  <c r="J20" i="5"/>
  <c r="J49" i="5" s="1"/>
  <c r="L49" i="5" s="1"/>
  <c r="N49" i="5" s="1"/>
  <c r="L56" i="5"/>
  <c r="N56" i="5" s="1"/>
  <c r="R41" i="5"/>
  <c r="T41" i="5" s="1"/>
  <c r="G37" i="6" s="1"/>
  <c r="R43" i="5"/>
  <c r="T43" i="5" s="1"/>
  <c r="R39" i="5"/>
  <c r="T39" i="5" s="1"/>
  <c r="G35" i="6" s="1"/>
  <c r="X43" i="5"/>
  <c r="Z43" i="5" s="1"/>
  <c r="H39" i="6" s="1"/>
  <c r="X39" i="5"/>
  <c r="Z39" i="5" s="1"/>
  <c r="AD43" i="5"/>
  <c r="AF43" i="5" s="1"/>
  <c r="I39" i="6" s="1"/>
  <c r="E41" i="1"/>
  <c r="F8" i="2" s="1"/>
  <c r="G8" i="2" s="1"/>
  <c r="H8" i="2" s="1"/>
  <c r="I8" i="2" s="1"/>
  <c r="J8" i="2" s="1"/>
  <c r="Q44" i="5"/>
  <c r="W15" i="5"/>
  <c r="P15" i="5"/>
  <c r="P44" i="5" s="1"/>
  <c r="R44" i="5" s="1"/>
  <c r="T44" i="5" s="1"/>
  <c r="G40" i="6" s="1"/>
  <c r="F44" i="5"/>
  <c r="H44" i="5" s="1"/>
  <c r="E40" i="6" s="1"/>
  <c r="W14" i="5"/>
  <c r="P14" i="5"/>
  <c r="R42" i="5"/>
  <c r="T42" i="5" s="1"/>
  <c r="G38" i="6" s="1"/>
  <c r="X42" i="5"/>
  <c r="Z42" i="5" s="1"/>
  <c r="H38" i="6" s="1"/>
  <c r="AD42" i="5"/>
  <c r="AF42" i="5" s="1"/>
  <c r="I38" i="6" s="1"/>
  <c r="P12" i="5"/>
  <c r="W12" i="5"/>
  <c r="AC12" i="5" s="1"/>
  <c r="AB12" i="5" s="1"/>
  <c r="O40" i="4"/>
  <c r="K12" i="4"/>
  <c r="M33" i="4"/>
  <c r="O33" i="4" s="1"/>
  <c r="F23" i="6"/>
  <c r="Q24" i="3"/>
  <c r="X24" i="3"/>
  <c r="AE56" i="3"/>
  <c r="Y47" i="3"/>
  <c r="E42" i="3"/>
  <c r="Y46" i="3"/>
  <c r="F46" i="6"/>
  <c r="N54" i="5"/>
  <c r="Q27" i="5"/>
  <c r="F57" i="5"/>
  <c r="H57" i="5" s="1"/>
  <c r="E47" i="6" s="1"/>
  <c r="F51" i="5"/>
  <c r="H51" i="5" s="1"/>
  <c r="E44" i="6" s="1"/>
  <c r="X51" i="5"/>
  <c r="Z51" i="5" s="1"/>
  <c r="H44" i="6" s="1"/>
  <c r="L50" i="5"/>
  <c r="N50" i="5" s="1"/>
  <c r="F43" i="6" s="1"/>
  <c r="F49" i="5"/>
  <c r="H49" i="5" s="1"/>
  <c r="H48" i="5" s="1"/>
  <c r="H45" i="5" s="1"/>
  <c r="L47" i="5"/>
  <c r="N47" i="5" s="1"/>
  <c r="F41" i="6" s="1"/>
  <c r="AE42" i="4"/>
  <c r="AG42" i="4" s="1"/>
  <c r="AG40" i="4" s="1"/>
  <c r="X15" i="4"/>
  <c r="Q15" i="4"/>
  <c r="Q29" i="3"/>
  <c r="X29" i="3"/>
  <c r="AE60" i="3"/>
  <c r="AG60" i="3" s="1"/>
  <c r="M52" i="3"/>
  <c r="O52" i="3" s="1"/>
  <c r="L51" i="3"/>
  <c r="F15" i="6" s="1"/>
  <c r="M51" i="3"/>
  <c r="O51" i="3" s="1"/>
  <c r="M50" i="3"/>
  <c r="O50" i="3" s="1"/>
  <c r="Q10" i="3"/>
  <c r="X10" i="3"/>
  <c r="M41" i="3"/>
  <c r="O41" i="3" s="1"/>
  <c r="AD39" i="5"/>
  <c r="AF39" i="5" s="1"/>
  <c r="I35" i="6" s="1"/>
  <c r="E42" i="6"/>
  <c r="G39" i="6"/>
  <c r="T37" i="5"/>
  <c r="H35" i="6"/>
  <c r="I27" i="6"/>
  <c r="AD38" i="4"/>
  <c r="AE39" i="4"/>
  <c r="AE53" i="3"/>
  <c r="AG53" i="3" s="1"/>
  <c r="H27" i="6"/>
  <c r="Y54" i="3"/>
  <c r="AA54" i="3" s="1"/>
  <c r="H19" i="6"/>
  <c r="X55" i="3"/>
  <c r="Y41" i="3"/>
  <c r="AA41" i="3" s="1"/>
  <c r="H9" i="6"/>
  <c r="O39" i="4"/>
  <c r="O38" i="4" s="1"/>
  <c r="M38" i="4"/>
  <c r="X35" i="4"/>
  <c r="W10" i="4"/>
  <c r="W35" i="4" s="1"/>
  <c r="W18" i="3"/>
  <c r="W50" i="3" s="1"/>
  <c r="AD18" i="3"/>
  <c r="G19" i="6"/>
  <c r="R55" i="3"/>
  <c r="Y45" i="3"/>
  <c r="W22" i="3"/>
  <c r="W54" i="3" s="1"/>
  <c r="AD22" i="3"/>
  <c r="E46" i="6"/>
  <c r="H54" i="5"/>
  <c r="M53" i="3"/>
  <c r="O53" i="3" s="1"/>
  <c r="F17" i="6"/>
  <c r="R52" i="3"/>
  <c r="Q20" i="3"/>
  <c r="Q52" i="3" s="1"/>
  <c r="R51" i="3"/>
  <c r="Q19" i="3"/>
  <c r="Q51" i="3" s="1"/>
  <c r="R50" i="3"/>
  <c r="Q18" i="3"/>
  <c r="Q50" i="3" s="1"/>
  <c r="R45" i="3"/>
  <c r="Q14" i="3"/>
  <c r="Q45" i="3" s="1"/>
  <c r="K42" i="3"/>
  <c r="G59" i="3"/>
  <c r="I59" i="3" s="1"/>
  <c r="E20" i="6"/>
  <c r="E18" i="6"/>
  <c r="G54" i="3"/>
  <c r="I54" i="3" s="1"/>
  <c r="E16" i="6"/>
  <c r="G52" i="3"/>
  <c r="I52" i="3" s="1"/>
  <c r="E14" i="6"/>
  <c r="G50" i="3"/>
  <c r="I50" i="3" s="1"/>
  <c r="G45" i="3"/>
  <c r="F42" i="3"/>
  <c r="R22" i="4"/>
  <c r="K22" i="4"/>
  <c r="E25" i="6"/>
  <c r="G36" i="4"/>
  <c r="I36" i="4" s="1"/>
  <c r="E28" i="6"/>
  <c r="G42" i="4"/>
  <c r="I42" i="4" s="1"/>
  <c r="I40" i="4" s="1"/>
  <c r="E23" i="6"/>
  <c r="G33" i="4"/>
  <c r="I33" i="4" s="1"/>
  <c r="E41" i="6"/>
  <c r="J24" i="5"/>
  <c r="J53" i="5" s="1"/>
  <c r="Q24" i="5"/>
  <c r="K53" i="5"/>
  <c r="L53" i="5" s="1"/>
  <c r="N53" i="5" s="1"/>
  <c r="P29" i="5"/>
  <c r="P57" i="5" s="1"/>
  <c r="W29" i="5"/>
  <c r="Q57" i="5"/>
  <c r="R57" i="5" s="1"/>
  <c r="T57" i="5" s="1"/>
  <c r="G47" i="6" s="1"/>
  <c r="AE33" i="4"/>
  <c r="AG33" i="4" s="1"/>
  <c r="AE52" i="3"/>
  <c r="AG52" i="3" s="1"/>
  <c r="AE37" i="4"/>
  <c r="AG37" i="4" s="1"/>
  <c r="AC11" i="4"/>
  <c r="AC36" i="4" s="1"/>
  <c r="AE36" i="4" s="1"/>
  <c r="AG36" i="4" s="1"/>
  <c r="Y56" i="3"/>
  <c r="H16" i="6"/>
  <c r="Y53" i="3"/>
  <c r="AA53" i="3" s="1"/>
  <c r="AC15" i="3"/>
  <c r="AC46" i="3" s="1"/>
  <c r="AE46" i="3" s="1"/>
  <c r="S39" i="4"/>
  <c r="W16" i="4"/>
  <c r="W39" i="4" s="1"/>
  <c r="W38" i="4" s="1"/>
  <c r="Y37" i="4"/>
  <c r="AA37" i="4" s="1"/>
  <c r="AD10" i="4"/>
  <c r="X36" i="4"/>
  <c r="Y43" i="4"/>
  <c r="AA43" i="4" s="1"/>
  <c r="AA40" i="4" s="1"/>
  <c r="Y60" i="3"/>
  <c r="AA60" i="3" s="1"/>
  <c r="W20" i="3"/>
  <c r="W52" i="3" s="1"/>
  <c r="Y52" i="3" s="1"/>
  <c r="AA52" i="3" s="1"/>
  <c r="X50" i="3"/>
  <c r="S56" i="3"/>
  <c r="AD14" i="3"/>
  <c r="I19" i="6"/>
  <c r="AD55" i="3"/>
  <c r="G27" i="6"/>
  <c r="R38" i="4"/>
  <c r="AC9" i="5"/>
  <c r="AB9" i="5" s="1"/>
  <c r="V12" i="5"/>
  <c r="V20" i="5"/>
  <c r="V49" i="5" s="1"/>
  <c r="X49" i="5" s="1"/>
  <c r="Z49" i="5" s="1"/>
  <c r="AC20" i="5"/>
  <c r="X19" i="3"/>
  <c r="F27" i="6"/>
  <c r="L38" i="4"/>
  <c r="F32" i="6"/>
  <c r="L44" i="5"/>
  <c r="N44" i="5" s="1"/>
  <c r="F40" i="6" s="1"/>
  <c r="W28" i="5"/>
  <c r="Q49" i="5"/>
  <c r="P20" i="5"/>
  <c r="P49" i="5" s="1"/>
  <c r="R43" i="4"/>
  <c r="Q20" i="4"/>
  <c r="Q43" i="4" s="1"/>
  <c r="R36" i="4"/>
  <c r="Q11" i="4"/>
  <c r="Q36" i="4" s="1"/>
  <c r="M35" i="4"/>
  <c r="O35" i="4" s="1"/>
  <c r="F24" i="6"/>
  <c r="K11" i="4"/>
  <c r="K36" i="4" s="1"/>
  <c r="L36" i="4"/>
  <c r="P21" i="5"/>
  <c r="P50" i="5" s="1"/>
  <c r="R50" i="5" s="1"/>
  <c r="T50" i="5" s="1"/>
  <c r="G43" i="6" s="1"/>
  <c r="W21" i="5"/>
  <c r="Q51" i="5"/>
  <c r="R51" i="5" s="1"/>
  <c r="T51" i="5" s="1"/>
  <c r="G44" i="6" s="1"/>
  <c r="P22" i="5"/>
  <c r="P51" i="5" s="1"/>
  <c r="R35" i="4"/>
  <c r="Q10" i="4"/>
  <c r="Q35" i="4" s="1"/>
  <c r="R37" i="4"/>
  <c r="Q13" i="4"/>
  <c r="Q37" i="4" s="1"/>
  <c r="Q28" i="3"/>
  <c r="Q59" i="3" s="1"/>
  <c r="S59" i="3" s="1"/>
  <c r="U59" i="3" s="1"/>
  <c r="U57" i="3" s="1"/>
  <c r="X28" i="3"/>
  <c r="F19" i="6"/>
  <c r="L55" i="3"/>
  <c r="M45" i="3"/>
  <c r="L42" i="3"/>
  <c r="M60" i="3"/>
  <c r="O60" i="3" s="1"/>
  <c r="O57" i="3" s="1"/>
  <c r="M47" i="3"/>
  <c r="Q13" i="3"/>
  <c r="Q44" i="3" s="1"/>
  <c r="Q42" i="3" s="1"/>
  <c r="X13" i="3"/>
  <c r="E36" i="7"/>
  <c r="F9" i="2" s="1"/>
  <c r="G9" i="2" s="1"/>
  <c r="H9" i="2" s="1"/>
  <c r="I9" i="2" s="1"/>
  <c r="J9" i="2" s="1"/>
  <c r="X12" i="4"/>
  <c r="Q12" i="4"/>
  <c r="K13" i="4"/>
  <c r="K37" i="4" s="1"/>
  <c r="L37" i="4"/>
  <c r="X19" i="4"/>
  <c r="Q19" i="4"/>
  <c r="E17" i="6"/>
  <c r="G53" i="3"/>
  <c r="I53" i="3" s="1"/>
  <c r="E15" i="6"/>
  <c r="G51" i="3"/>
  <c r="I51" i="3" s="1"/>
  <c r="E24" i="6"/>
  <c r="G35" i="4"/>
  <c r="I35" i="4" s="1"/>
  <c r="I34" i="4" s="1"/>
  <c r="F23" i="4"/>
  <c r="F60" i="3"/>
  <c r="G60" i="3" s="1"/>
  <c r="I60" i="3" s="1"/>
  <c r="E30" i="3"/>
  <c r="E60" i="3" s="1"/>
  <c r="P6" i="5" l="1"/>
  <c r="P36" i="5" s="1"/>
  <c r="W6" i="5"/>
  <c r="Q36" i="5"/>
  <c r="R36" i="5" s="1"/>
  <c r="T36" i="5" s="1"/>
  <c r="G32" i="6" s="1"/>
  <c r="AB22" i="5"/>
  <c r="AB51" i="5" s="1"/>
  <c r="AC51" i="5"/>
  <c r="AD51" i="5" s="1"/>
  <c r="AF51" i="5" s="1"/>
  <c r="I44" i="6" s="1"/>
  <c r="F42" i="6"/>
  <c r="N48" i="5"/>
  <c r="N45" i="5" s="1"/>
  <c r="W41" i="5"/>
  <c r="AC11" i="5"/>
  <c r="V11" i="5"/>
  <c r="V41" i="5" s="1"/>
  <c r="Q47" i="5"/>
  <c r="W18" i="5"/>
  <c r="P18" i="5"/>
  <c r="P47" i="5" s="1"/>
  <c r="W44" i="5"/>
  <c r="AC15" i="5"/>
  <c r="V15" i="5"/>
  <c r="V44" i="5" s="1"/>
  <c r="X44" i="5" s="1"/>
  <c r="Z44" i="5" s="1"/>
  <c r="N37" i="5"/>
  <c r="AC14" i="5"/>
  <c r="AB14" i="5" s="1"/>
  <c r="V14" i="5"/>
  <c r="AD24" i="3"/>
  <c r="AC24" i="3" s="1"/>
  <c r="W24" i="3"/>
  <c r="AE55" i="3"/>
  <c r="AG56" i="3"/>
  <c r="AG55" i="3" s="1"/>
  <c r="P27" i="5"/>
  <c r="P56" i="5" s="1"/>
  <c r="W27" i="5"/>
  <c r="Q56" i="5"/>
  <c r="R56" i="5" s="1"/>
  <c r="T56" i="5" s="1"/>
  <c r="T54" i="5" s="1"/>
  <c r="AD15" i="4"/>
  <c r="AC15" i="4" s="1"/>
  <c r="W15" i="4"/>
  <c r="AD29" i="3"/>
  <c r="AC29" i="3" s="1"/>
  <c r="W29" i="3"/>
  <c r="O48" i="3"/>
  <c r="W10" i="3"/>
  <c r="AD10" i="3"/>
  <c r="AC10" i="3" s="1"/>
  <c r="H42" i="6"/>
  <c r="F26" i="6"/>
  <c r="M37" i="4"/>
  <c r="O37" i="4" s="1"/>
  <c r="S37" i="4"/>
  <c r="U37" i="4" s="1"/>
  <c r="G26" i="6"/>
  <c r="S35" i="4"/>
  <c r="U35" i="4" s="1"/>
  <c r="G24" i="6"/>
  <c r="V28" i="5"/>
  <c r="AC28" i="5"/>
  <c r="AB28" i="5" s="1"/>
  <c r="S44" i="3"/>
  <c r="S55" i="3"/>
  <c r="U56" i="3"/>
  <c r="U55" i="3" s="1"/>
  <c r="AD35" i="4"/>
  <c r="AC10" i="4"/>
  <c r="AC35" i="4" s="1"/>
  <c r="V29" i="5"/>
  <c r="V57" i="5" s="1"/>
  <c r="W57" i="5"/>
  <c r="AC29" i="5"/>
  <c r="F45" i="6"/>
  <c r="N52" i="5"/>
  <c r="N58" i="5" s="1"/>
  <c r="F31" i="6" s="1"/>
  <c r="X22" i="4"/>
  <c r="Q22" i="4"/>
  <c r="I57" i="3"/>
  <c r="AD54" i="3"/>
  <c r="AC22" i="3"/>
  <c r="AC54" i="3" s="1"/>
  <c r="AC18" i="3"/>
  <c r="AC50" i="3" s="1"/>
  <c r="AD50" i="3"/>
  <c r="G46" i="6"/>
  <c r="Y39" i="4"/>
  <c r="AG39" i="4"/>
  <c r="AG38" i="4" s="1"/>
  <c r="AE38" i="4"/>
  <c r="E23" i="4"/>
  <c r="E45" i="4" s="1"/>
  <c r="E44" i="4" s="1"/>
  <c r="F45" i="4"/>
  <c r="E10" i="5"/>
  <c r="L23" i="4"/>
  <c r="AD19" i="4"/>
  <c r="AC19" i="4" s="1"/>
  <c r="W19" i="4"/>
  <c r="AD12" i="4"/>
  <c r="AC12" i="4" s="1"/>
  <c r="W12" i="4"/>
  <c r="W13" i="3"/>
  <c r="W44" i="3" s="1"/>
  <c r="W42" i="3" s="1"/>
  <c r="AD13" i="3"/>
  <c r="X44" i="3"/>
  <c r="F10" i="6"/>
  <c r="M42" i="3"/>
  <c r="O42" i="3" s="1"/>
  <c r="O39" i="3" s="1"/>
  <c r="O61" i="3" s="1"/>
  <c r="W28" i="3"/>
  <c r="W59" i="3" s="1"/>
  <c r="AD28" i="3"/>
  <c r="X59" i="3"/>
  <c r="V21" i="5"/>
  <c r="V50" i="5" s="1"/>
  <c r="AC21" i="5"/>
  <c r="W50" i="5"/>
  <c r="X50" i="5" s="1"/>
  <c r="Z50" i="5" s="1"/>
  <c r="H43" i="6" s="1"/>
  <c r="M36" i="4"/>
  <c r="O36" i="4" s="1"/>
  <c r="O34" i="4" s="1"/>
  <c r="O31" i="4" s="1"/>
  <c r="F25" i="6"/>
  <c r="G25" i="6"/>
  <c r="S36" i="4"/>
  <c r="U36" i="4" s="1"/>
  <c r="S43" i="4"/>
  <c r="U43" i="4" s="1"/>
  <c r="U40" i="4" s="1"/>
  <c r="G29" i="6"/>
  <c r="R49" i="5"/>
  <c r="T49" i="5" s="1"/>
  <c r="X51" i="3"/>
  <c r="W19" i="3"/>
  <c r="W51" i="3" s="1"/>
  <c r="AD19" i="3"/>
  <c r="AC49" i="5"/>
  <c r="AB20" i="5"/>
  <c r="AB49" i="5" s="1"/>
  <c r="AC14" i="3"/>
  <c r="AC45" i="3" s="1"/>
  <c r="AD45" i="3"/>
  <c r="AE45" i="3" s="1"/>
  <c r="H14" i="6"/>
  <c r="Y50" i="3"/>
  <c r="AA50" i="3" s="1"/>
  <c r="Y36" i="4"/>
  <c r="AA36" i="4" s="1"/>
  <c r="H25" i="6"/>
  <c r="U39" i="4"/>
  <c r="U38" i="4" s="1"/>
  <c r="S38" i="4"/>
  <c r="AA56" i="3"/>
  <c r="AA55" i="3" s="1"/>
  <c r="Y55" i="3"/>
  <c r="Q53" i="5"/>
  <c r="P24" i="5"/>
  <c r="P53" i="5" s="1"/>
  <c r="W24" i="5"/>
  <c r="I31" i="4"/>
  <c r="E10" i="6"/>
  <c r="G42" i="3"/>
  <c r="I42" i="3" s="1"/>
  <c r="I39" i="3" s="1"/>
  <c r="I48" i="3"/>
  <c r="S45" i="3"/>
  <c r="R42" i="3"/>
  <c r="S50" i="3"/>
  <c r="U50" i="3" s="1"/>
  <c r="G14" i="6"/>
  <c r="G15" i="6"/>
  <c r="S51" i="3"/>
  <c r="U51" i="3" s="1"/>
  <c r="G16" i="6"/>
  <c r="S52" i="3"/>
  <c r="U52" i="3" s="1"/>
  <c r="Y35" i="4"/>
  <c r="AA35" i="4" s="1"/>
  <c r="H24" i="6"/>
  <c r="W36" i="5" l="1"/>
  <c r="AC6" i="5"/>
  <c r="V6" i="5"/>
  <c r="V36" i="5" s="1"/>
  <c r="R53" i="5"/>
  <c r="T53" i="5" s="1"/>
  <c r="R47" i="5"/>
  <c r="T47" i="5" s="1"/>
  <c r="G41" i="6" s="1"/>
  <c r="AB11" i="5"/>
  <c r="AB41" i="5" s="1"/>
  <c r="AC41" i="5"/>
  <c r="V18" i="5"/>
  <c r="V47" i="5" s="1"/>
  <c r="W47" i="5"/>
  <c r="AC18" i="5"/>
  <c r="X41" i="5"/>
  <c r="Z41" i="5" s="1"/>
  <c r="H37" i="6" s="1"/>
  <c r="AC44" i="5"/>
  <c r="AB15" i="5"/>
  <c r="AB44" i="5" s="1"/>
  <c r="H40" i="6"/>
  <c r="Z37" i="5"/>
  <c r="AA34" i="4"/>
  <c r="AA31" i="4" s="1"/>
  <c r="V27" i="5"/>
  <c r="V56" i="5" s="1"/>
  <c r="AC27" i="5"/>
  <c r="W56" i="5"/>
  <c r="X56" i="5" s="1"/>
  <c r="Z56" i="5" s="1"/>
  <c r="H46" i="6" s="1"/>
  <c r="X57" i="5"/>
  <c r="Z57" i="5" s="1"/>
  <c r="H47" i="6" s="1"/>
  <c r="G10" i="6"/>
  <c r="S42" i="3"/>
  <c r="U42" i="3" s="1"/>
  <c r="U39" i="3" s="1"/>
  <c r="W53" i="5"/>
  <c r="V24" i="5"/>
  <c r="V53" i="5" s="1"/>
  <c r="AC24" i="5"/>
  <c r="G45" i="6"/>
  <c r="T52" i="5"/>
  <c r="AC19" i="3"/>
  <c r="AC51" i="3" s="1"/>
  <c r="AD51" i="3"/>
  <c r="H15" i="6"/>
  <c r="Y51" i="3"/>
  <c r="AA51" i="3" s="1"/>
  <c r="AA48" i="3" s="1"/>
  <c r="AD59" i="3"/>
  <c r="AC28" i="3"/>
  <c r="AC59" i="3" s="1"/>
  <c r="Y44" i="3"/>
  <c r="X42" i="3"/>
  <c r="E41" i="5"/>
  <c r="E43" i="5"/>
  <c r="E39" i="5"/>
  <c r="E40" i="5"/>
  <c r="E42" i="5"/>
  <c r="D10" i="5"/>
  <c r="AE50" i="3"/>
  <c r="AG50" i="3" s="1"/>
  <c r="I14" i="6"/>
  <c r="AD22" i="4"/>
  <c r="AC22" i="4" s="1"/>
  <c r="W22" i="4"/>
  <c r="U48" i="3"/>
  <c r="I61" i="3"/>
  <c r="AD49" i="5"/>
  <c r="AF49" i="5" s="1"/>
  <c r="T48" i="5"/>
  <c r="T45" i="5" s="1"/>
  <c r="G42" i="6"/>
  <c r="AB21" i="5"/>
  <c r="AB50" i="5" s="1"/>
  <c r="AC50" i="5"/>
  <c r="H20" i="6"/>
  <c r="Y59" i="3"/>
  <c r="AA59" i="3" s="1"/>
  <c r="AA57" i="3" s="1"/>
  <c r="H21" i="6"/>
  <c r="AD44" i="3"/>
  <c r="AC13" i="3"/>
  <c r="AC44" i="3" s="1"/>
  <c r="AC42" i="3" s="1"/>
  <c r="R23" i="4"/>
  <c r="L45" i="4"/>
  <c r="K23" i="4"/>
  <c r="K45" i="4" s="1"/>
  <c r="K44" i="4" s="1"/>
  <c r="G45" i="4"/>
  <c r="E30" i="6"/>
  <c r="F44" i="4"/>
  <c r="AA39" i="4"/>
  <c r="AA38" i="4" s="1"/>
  <c r="Y38" i="4"/>
  <c r="AE54" i="3"/>
  <c r="AG54" i="3" s="1"/>
  <c r="I18" i="6"/>
  <c r="AB29" i="5"/>
  <c r="AB57" i="5" s="1"/>
  <c r="AC57" i="5"/>
  <c r="AE35" i="4"/>
  <c r="AG35" i="4" s="1"/>
  <c r="AG34" i="4" s="1"/>
  <c r="AG31" i="4" s="1"/>
  <c r="I24" i="6"/>
  <c r="U34" i="4"/>
  <c r="U31" i="4" s="1"/>
  <c r="Z48" i="5"/>
  <c r="AC36" i="5" l="1"/>
  <c r="AB6" i="5"/>
  <c r="AB36" i="5" s="1"/>
  <c r="X36" i="5"/>
  <c r="Z36" i="5" s="1"/>
  <c r="H32" i="6" s="1"/>
  <c r="AD44" i="5"/>
  <c r="AF44" i="5" s="1"/>
  <c r="X47" i="5"/>
  <c r="Z47" i="5" s="1"/>
  <c r="H41" i="6" s="1"/>
  <c r="AD57" i="5"/>
  <c r="AF57" i="5" s="1"/>
  <c r="I47" i="6" s="1"/>
  <c r="X53" i="5"/>
  <c r="Z53" i="5" s="1"/>
  <c r="AD41" i="5"/>
  <c r="AF41" i="5" s="1"/>
  <c r="I37" i="6" s="1"/>
  <c r="AB18" i="5"/>
  <c r="AB47" i="5" s="1"/>
  <c r="AC47" i="5"/>
  <c r="AD47" i="5" s="1"/>
  <c r="AF47" i="5" s="1"/>
  <c r="I41" i="6" s="1"/>
  <c r="I40" i="6"/>
  <c r="AF37" i="5"/>
  <c r="Z54" i="5"/>
  <c r="AB27" i="5"/>
  <c r="AB56" i="5" s="1"/>
  <c r="AC56" i="5"/>
  <c r="T58" i="5"/>
  <c r="G31" i="6" s="1"/>
  <c r="G44" i="4"/>
  <c r="I45" i="4"/>
  <c r="I44" i="4" s="1"/>
  <c r="I46" i="4" s="1"/>
  <c r="E22" i="6" s="1"/>
  <c r="F30" i="6"/>
  <c r="M45" i="4"/>
  <c r="L44" i="4"/>
  <c r="I20" i="6"/>
  <c r="AE59" i="3"/>
  <c r="AG59" i="3" s="1"/>
  <c r="AG57" i="3" s="1"/>
  <c r="I21" i="6"/>
  <c r="AB24" i="5"/>
  <c r="AB53" i="5" s="1"/>
  <c r="AC53" i="5"/>
  <c r="Z52" i="5"/>
  <c r="H45" i="6"/>
  <c r="Q23" i="4"/>
  <c r="Q45" i="4" s="1"/>
  <c r="Q44" i="4" s="1"/>
  <c r="R45" i="4"/>
  <c r="X23" i="4"/>
  <c r="AE44" i="3"/>
  <c r="AD42" i="3"/>
  <c r="AD50" i="5"/>
  <c r="AF50" i="5" s="1"/>
  <c r="I43" i="6" s="1"/>
  <c r="I42" i="6"/>
  <c r="D43" i="5"/>
  <c r="F43" i="5" s="1"/>
  <c r="H43" i="5" s="1"/>
  <c r="E39" i="6" s="1"/>
  <c r="D42" i="5"/>
  <c r="F42" i="5" s="1"/>
  <c r="H42" i="5" s="1"/>
  <c r="E38" i="6" s="1"/>
  <c r="D39" i="5"/>
  <c r="F39" i="5" s="1"/>
  <c r="H39" i="5" s="1"/>
  <c r="D41" i="5"/>
  <c r="F41" i="5" s="1"/>
  <c r="H41" i="5" s="1"/>
  <c r="E37" i="6" s="1"/>
  <c r="D40" i="5"/>
  <c r="F40" i="5" s="1"/>
  <c r="H40" i="5" s="1"/>
  <c r="E36" i="6" s="1"/>
  <c r="H10" i="6"/>
  <c r="Y42" i="3"/>
  <c r="AA42" i="3" s="1"/>
  <c r="AA39" i="3" s="1"/>
  <c r="AA61" i="3" s="1"/>
  <c r="AE51" i="3"/>
  <c r="AG51" i="3" s="1"/>
  <c r="AG48" i="3" s="1"/>
  <c r="I15" i="6"/>
  <c r="U61" i="3"/>
  <c r="AD36" i="5" l="1"/>
  <c r="AF36" i="5" s="1"/>
  <c r="I32" i="6" s="1"/>
  <c r="Z45" i="5"/>
  <c r="Z58" i="5" s="1"/>
  <c r="H31" i="6" s="1"/>
  <c r="AD56" i="5"/>
  <c r="AF56" i="5" s="1"/>
  <c r="I46" i="6" s="1"/>
  <c r="AD53" i="5"/>
  <c r="AF53" i="5" s="1"/>
  <c r="I45" i="6" s="1"/>
  <c r="AF48" i="5"/>
  <c r="AF45" i="5" s="1"/>
  <c r="H37" i="5"/>
  <c r="H58" i="5" s="1"/>
  <c r="E31" i="6" s="1"/>
  <c r="E35" i="6"/>
  <c r="G30" i="6"/>
  <c r="R44" i="4"/>
  <c r="S45" i="4"/>
  <c r="O45" i="4"/>
  <c r="O44" i="4" s="1"/>
  <c r="O46" i="4" s="1"/>
  <c r="F22" i="6" s="1"/>
  <c r="F48" i="6" s="1"/>
  <c r="G10" i="2" s="1"/>
  <c r="M44" i="4"/>
  <c r="E48" i="6"/>
  <c r="F10" i="2" s="1"/>
  <c r="I10" i="6"/>
  <c r="AE42" i="3"/>
  <c r="AG42" i="3" s="1"/>
  <c r="AG39" i="3" s="1"/>
  <c r="AG61" i="3" s="1"/>
  <c r="X45" i="4"/>
  <c r="W23" i="4"/>
  <c r="W45" i="4" s="1"/>
  <c r="W44" i="4" s="1"/>
  <c r="AD23" i="4"/>
  <c r="AF52" i="5" l="1"/>
  <c r="AF54" i="5"/>
  <c r="E5" i="8"/>
  <c r="U45" i="4"/>
  <c r="U44" i="4" s="1"/>
  <c r="U46" i="4" s="1"/>
  <c r="G22" i="6" s="1"/>
  <c r="G48" i="6" s="1"/>
  <c r="H10" i="2" s="1"/>
  <c r="S44" i="4"/>
  <c r="AD45" i="4"/>
  <c r="AC23" i="4"/>
  <c r="AC45" i="4" s="1"/>
  <c r="AC44" i="4" s="1"/>
  <c r="Y45" i="4"/>
  <c r="H30" i="6"/>
  <c r="X44" i="4"/>
  <c r="AF58" i="5" l="1"/>
  <c r="I31" i="6" s="1"/>
  <c r="AA45" i="4"/>
  <c r="AA44" i="4" s="1"/>
  <c r="AA46" i="4" s="1"/>
  <c r="H22" i="6" s="1"/>
  <c r="H48" i="6" s="1"/>
  <c r="I10" i="2" s="1"/>
  <c r="Y44" i="4"/>
  <c r="I30" i="6"/>
  <c r="AE45" i="4"/>
  <c r="AD44" i="4"/>
  <c r="AG45" i="4" l="1"/>
  <c r="AG44" i="4" s="1"/>
  <c r="AG46" i="4" s="1"/>
  <c r="I22" i="6" s="1"/>
  <c r="I48" i="6" s="1"/>
  <c r="J10" i="2" s="1"/>
  <c r="AE44" i="4"/>
</calcChain>
</file>

<file path=xl/sharedStrings.xml><?xml version="1.0" encoding="utf-8"?>
<sst xmlns="http://schemas.openxmlformats.org/spreadsheetml/2006/main" count="935" uniqueCount="292">
  <si>
    <t>№ п/п**</t>
  </si>
  <si>
    <t>Обосновывающие данные
для расчета *</t>
  </si>
  <si>
    <t>Продолжительность прекращения произошедшее по независящим от ТСО обстоятельствам, час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</si>
  <si>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</si>
  <si>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</si>
  <si>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</si>
  <si>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</si>
  <si>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</si>
  <si>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</si>
  <si>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</si>
  <si>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</si>
  <si>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</si>
  <si>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</si>
  <si>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</si>
  <si>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</si>
  <si>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</si>
  <si>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</si>
  <si>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* В том числе на основе базы актов расследования технологических нарушений за соответствующий месяц;</t>
  </si>
  <si>
    <t>**  месяцы года</t>
  </si>
  <si>
    <t>М.П.</t>
  </si>
  <si>
    <t>Должность руководителя, подпись</t>
  </si>
  <si>
    <t>Фамилия, имя, отчество</t>
  </si>
  <si>
    <t>Должность исполнителя, подпись</t>
  </si>
  <si>
    <t>контакт. тел. с кодом города, контакт. E-mail</t>
  </si>
  <si>
    <t>Форма 1.2</t>
  </si>
  <si>
    <t>Расчет показателя средней продолжительности прекращений передачи электрической энергии</t>
  </si>
  <si>
    <t>№ п/п</t>
  </si>
  <si>
    <t>Наименование показателя</t>
  </si>
  <si>
    <t>Значение</t>
  </si>
  <si>
    <t>Максимальное за расчетный период регулирования число точек присоединения (Nтп)</t>
  </si>
  <si>
    <t>Суммарная продолжительность прекращений передачи электрической энергии (Tпр)</t>
  </si>
  <si>
    <t>Показатель средней продолжительности прекращений передачи электрической энергии</t>
  </si>
  <si>
    <t>Форма 1.1</t>
  </si>
  <si>
    <t>Показатель уровня качества обслуживания потребителей услуг (Птсо)</t>
  </si>
  <si>
    <t>Птсо</t>
  </si>
  <si>
    <t>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</si>
  <si>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Мероприятия, направленные на улучшение показателя</t>
  </si>
  <si>
    <t>Описание (обоснование)</t>
  </si>
  <si>
    <t>Значение показателя на</t>
  </si>
  <si>
    <t>Показатель средней продолжительности прекращений передачи электрической энергии (Пп)</t>
  </si>
  <si>
    <t xml:space="preserve">Показатель уровня качества осуществляемого технологического присоединения (Птпр) </t>
  </si>
  <si>
    <t xml:space="preserve">Показатель уровня качества обслуживания потребителей услуг территориальными сетевыми организациями (Птсо) </t>
  </si>
  <si>
    <t>"ТСО"</t>
  </si>
  <si>
    <t>Наименование</t>
  </si>
  <si>
    <t>Значение,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</si>
  <si>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</si>
  <si>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</si>
  <si>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</si>
  <si>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</si>
  <si>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Форма 3.2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</si>
  <si>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</si>
  <si>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</si>
  <si>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</si>
  <si>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</si>
  <si>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</si>
  <si>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</si>
  <si>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(Nочз_тпр)</t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</si>
  <si>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</si>
  <si>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</si>
  <si>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сети,  Птпр</t>
  </si>
  <si>
    <t>Птпр</t>
  </si>
  <si>
    <t>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2013 ГОД</t>
  </si>
  <si>
    <t>Отчетные данные для расчета значения показателя качества рассмотрения заявок на технологическое присоединение к сети, в период 2013 ГОД</t>
  </si>
  <si>
    <t>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2013 ГОД</t>
  </si>
  <si>
    <t>Форма 3.1</t>
  </si>
  <si>
    <t>Расчет значения индикатора информативности</t>
  </si>
  <si>
    <t>№
п.п.</t>
  </si>
  <si>
    <t>Исходные данные для расчета</t>
  </si>
  <si>
    <t xml:space="preserve">Факт </t>
  </si>
  <si>
    <t xml:space="preserve">План 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</si>
  <si>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</si>
  <si>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1.1</t>
  </si>
  <si>
    <t>Количество структурных подразделений ТСО, осуществляющих взаимодействие с клиентами (потребителями услуг), шт.</t>
  </si>
  <si>
    <t>Общее количество структурных подразделений в ТСО, шт.</t>
  </si>
  <si>
    <t>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</si>
  <si>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</si>
  <si>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1.2.1</t>
  </si>
  <si>
    <t>а) регламенты оказания услуг и рассмотрения обращений заявителей и потребителей услуг, шт.</t>
  </si>
  <si>
    <t>1.2.2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</si>
  <si>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</t>
  </si>
  <si>
    <t>1.2.3</t>
  </si>
  <si>
    <t>в) должностные инструкции сотрудников, обслуживающих заявителей и потребителей услуг, шт.</t>
  </si>
  <si>
    <t>1.2.4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</si>
  <si>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</si>
  <si>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</si>
  <si>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2.1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</si>
  <si>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</si>
  <si>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</si>
  <si>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</si>
  <si>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</si>
  <si>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</si>
  <si>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</si>
  <si>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</si>
  <si>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</si>
  <si>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</si>
  <si>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</si>
  <si>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</si>
  <si>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6.1</t>
  </si>
  <si>
    <t>Количество обращений потребителей услуг за консультациями в ТСО по вопросам деятельности ТСО, шт.</t>
  </si>
  <si>
    <t>Общее количество обращений потребителей услуг, поступивших в ТСО, шт.</t>
  </si>
  <si>
    <t>6.2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</si>
  <si>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</t>
  </si>
  <si>
    <t>2015 год</t>
  </si>
  <si>
    <t>2016 год</t>
  </si>
  <si>
    <t>Наименование параметра (критерия), характеризующего индикатор</t>
  </si>
  <si>
    <t>Ф/П*100
%</t>
  </si>
  <si>
    <t>Зависимость</t>
  </si>
  <si>
    <t>Оценочный
балл</t>
  </si>
  <si>
    <t>факт
(Ф)</t>
  </si>
  <si>
    <t>план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</si>
  <si>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</si>
  <si>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</si>
  <si>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</si>
  <si>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прямая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</si>
  <si>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</si>
  <si>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</si>
  <si>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</si>
  <si>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</si>
  <si>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</si>
  <si>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обратная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</si>
  <si>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</si>
  <si>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</si>
  <si>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</si>
  <si>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</si>
  <si>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Итого по индикатору информативности (Ин)</t>
  </si>
  <si>
    <t>2017 год</t>
  </si>
  <si>
    <t>2018 год</t>
  </si>
  <si>
    <t>2019 год</t>
  </si>
  <si>
    <t>форма 2.2</t>
  </si>
  <si>
    <t>Расчет значения индикатора исполнительности</t>
  </si>
  <si>
    <t>Факт</t>
  </si>
  <si>
    <t>План</t>
  </si>
  <si>
    <t>Соблюдение сроков по процедурам взаимодействия с потребителями услуг (заявителями) - всего, в том числе: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</si>
  <si>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</si>
  <si>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</si>
  <si>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</si>
  <si>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</si>
  <si>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</si>
  <si>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</t>
  </si>
  <si>
    <t>1.3.1</t>
  </si>
  <si>
    <t>Общее количество заключенных ТСО договоров с потребителями услуг (заявителями), кроме физических лиц, шт.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</si>
  <si>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</si>
  <si>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в ТСО потребителей услуг с указанием на ненадлежащее качество электрической энергии, поступающей из сети ТСО, шт.</t>
  </si>
  <si>
    <t>Общее количество поступивших в ТСО обращений потребителей услуг, шт.</t>
  </si>
  <si>
    <t>Наличие взаимодействия с потребителями услуг при выводе оборудования в ремонт и (или) из эксплуатации</t>
  </si>
  <si>
    <t>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</si>
  <si>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</si>
  <si>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</si>
  <si>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</t>
  </si>
  <si>
    <t>3.2.1</t>
  </si>
  <si>
    <t>Общее количество поступивших обращений в ТСО потребителей услуг, кроме физических лиц, шт.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</si>
  <si>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</si>
  <si>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</si>
  <si>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</t>
  </si>
  <si>
    <t>Общее количество поступивших обращений в ТСО потребителей услуг, шт.</t>
  </si>
  <si>
    <t>Зависи-мость</t>
  </si>
  <si>
    <t>Оценоч-ный
балл</t>
  </si>
  <si>
    <t>фактическое
(Ф)</t>
  </si>
  <si>
    <t>плановое
(П)</t>
  </si>
  <si>
    <t>Соблюдение сроков по процедурам взаимодействия с потребителями услуг (заявителями) - всего,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</si>
  <si>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</si>
  <si>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</si>
  <si>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</si>
  <si>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</si>
  <si>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</si>
  <si>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</si>
  <si>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Итого по индикатору исполнительности (Ис)</t>
  </si>
  <si>
    <t>Расчет значения индикатора результативности обратной связи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</si>
  <si>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</si>
  <si>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</si>
  <si>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2.4</t>
  </si>
  <si>
    <t>2.5</t>
  </si>
  <si>
    <t>2.6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</si>
  <si>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</si>
  <si>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</si>
  <si>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</si>
  <si>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</si>
  <si>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а) Письменных опросов, шт. на 1000 потребителей услуг</t>
  </si>
  <si>
    <t>3.2.2</t>
  </si>
  <si>
    <t>б) Электронной связи через сеть Интернет, шт. на 1000 потребителей услуг</t>
  </si>
  <si>
    <t>3.2.3</t>
  </si>
  <si>
    <t>в)* 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</si>
  <si>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</si>
  <si>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</si>
  <si>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</si>
  <si>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</t>
  </si>
  <si>
    <t>Общее количество потребителей, в пользу которых в расчетном периоде регулирования были вынесены судебные решения о возмещении убытков или возмещение убытков было произведено во внесудебном порядке, шт.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</si>
  <si>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</si>
  <si>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</si>
  <si>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</si>
  <si>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</si>
  <si>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</si>
  <si>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</si>
  <si>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</si>
  <si>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</si>
  <si>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</si>
  <si>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</si>
  <si>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</si>
  <si>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 (Рс)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</si>
  <si>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</si>
  <si>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Форма 2.4</t>
  </si>
  <si>
    <t>Предложения территориальных сетевых организаций по плановым значениям
параметров (критериев), характеризующих индикаторы качества, на каждый расчетный период
регулирования в пределах долгосрочного периода регулирования *</t>
  </si>
  <si>
    <t>р=</t>
  </si>
  <si>
    <t>использовать темп улучшения</t>
  </si>
  <si>
    <t>Да</t>
  </si>
  <si>
    <t>Предлагаемые плановые значения параметров (критериев), характеризующих индикаторы качества **</t>
  </si>
  <si>
    <t>Ин</t>
  </si>
  <si>
    <t xml:space="preserve">  1.1.</t>
  </si>
  <si>
    <t xml:space="preserve">  1.2. </t>
  </si>
  <si>
    <t xml:space="preserve">  1.2. б)</t>
  </si>
  <si>
    <t>1.4</t>
  </si>
  <si>
    <t xml:space="preserve">  1.2. в)</t>
  </si>
  <si>
    <t>1.5</t>
  </si>
  <si>
    <t xml:space="preserve">  1.2. г)</t>
  </si>
  <si>
    <t>1.6</t>
  </si>
  <si>
    <t xml:space="preserve">  2.1.</t>
  </si>
  <si>
    <t>1.7</t>
  </si>
  <si>
    <t xml:space="preserve">  2.2.</t>
  </si>
  <si>
    <t>1.8</t>
  </si>
  <si>
    <t xml:space="preserve">  2.3.</t>
  </si>
  <si>
    <t>1.9</t>
  </si>
  <si>
    <t xml:space="preserve">  3.</t>
  </si>
  <si>
    <t>1.10</t>
  </si>
  <si>
    <t xml:space="preserve">  4.</t>
  </si>
  <si>
    <t>1.11</t>
  </si>
  <si>
    <t xml:space="preserve">  5.1.</t>
  </si>
  <si>
    <t>1.12</t>
  </si>
  <si>
    <t xml:space="preserve">  6.1.</t>
  </si>
  <si>
    <t>1.13</t>
  </si>
  <si>
    <t xml:space="preserve">  6.2.</t>
  </si>
  <si>
    <t>Ис</t>
  </si>
  <si>
    <t xml:space="preserve">  1.2. а)</t>
  </si>
  <si>
    <t xml:space="preserve">  1.3.</t>
  </si>
  <si>
    <t xml:space="preserve">  3.1.</t>
  </si>
  <si>
    <t>2.7</t>
  </si>
  <si>
    <t xml:space="preserve">  3.2.</t>
  </si>
  <si>
    <t>2.8</t>
  </si>
  <si>
    <t xml:space="preserve">  4.1.</t>
  </si>
  <si>
    <t>Рс</t>
  </si>
  <si>
    <t xml:space="preserve">  1.</t>
  </si>
  <si>
    <t>3.3</t>
  </si>
  <si>
    <t xml:space="preserve">  1.2.</t>
  </si>
  <si>
    <t>3.4</t>
  </si>
  <si>
    <t>3.5</t>
  </si>
  <si>
    <t>3.6</t>
  </si>
  <si>
    <t>3.7</t>
  </si>
  <si>
    <t xml:space="preserve">  2.4.</t>
  </si>
  <si>
    <t>3.8</t>
  </si>
  <si>
    <t xml:space="preserve">  2.5.</t>
  </si>
  <si>
    <t>3.9</t>
  </si>
  <si>
    <t xml:space="preserve">  2.6.</t>
  </si>
  <si>
    <t>3.10</t>
  </si>
  <si>
    <t>3.11</t>
  </si>
  <si>
    <t xml:space="preserve">  3.2. а)</t>
  </si>
  <si>
    <t>3.12</t>
  </si>
  <si>
    <t xml:space="preserve">  3.2. б)</t>
  </si>
  <si>
    <t>3.13</t>
  </si>
  <si>
    <t xml:space="preserve">  3.2. в)</t>
  </si>
  <si>
    <t>3.14</t>
  </si>
  <si>
    <t>3.15</t>
  </si>
  <si>
    <t>3.16</t>
  </si>
  <si>
    <t xml:space="preserve">  5.2.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</si>
  <si>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</si>
  <si>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r>
      <t>_____</t>
    </r>
    <r>
      <rPr>
        <sz val="9"/>
        <rFont val="Tahoma"/>
        <family val="2"/>
        <charset val="204"/>
      </rPr>
      <t>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</si>
  <si>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ahoma"/>
        <family val="2"/>
        <charset val="204"/>
      </rPr>
      <t>**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</si>
  <si>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Журнал учета текущей информации о прекращении передачи электрической энергии для потребителей услуг электросетевой организации за 2013 ГОД </t>
  </si>
  <si>
    <t xml:space="preserve">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</si>
  <si>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Общее количество поступивших обращений в ТСО, шт.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</si>
  <si>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</si>
  <si>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</si>
  <si>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шт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</si>
  <si>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</t>
  </si>
  <si>
    <t xml:space="preserve">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шт.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</si>
  <si>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связь, шт.</t>
  </si>
  <si>
    <t xml:space="preserve">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шт</t>
  </si>
  <si>
    <t>ФГУП "НТЦ "Базис" ФСБ России"</t>
  </si>
  <si>
    <t>Директор ФГУП "НТЦ "Базис" ФСБ России"</t>
  </si>
  <si>
    <t>Семенов Николай Алексеевич</t>
  </si>
  <si>
    <t>Ведущий инженер ЭМО</t>
  </si>
  <si>
    <t>Федосеева Н.Н.</t>
  </si>
  <si>
    <t>Федосеева Наталья Николаевна</t>
  </si>
  <si>
    <t>(4842) 926-286;  energetic_bazis@mail.ru</t>
  </si>
  <si>
    <t>(4842) 92-62-86;   energetic_bazis@mail.ru</t>
  </si>
  <si>
    <t>ФГУП "НТЦ "Базис" ФСБ россии"</t>
  </si>
  <si>
    <t>(4842) 92-62-86;  energetic_bazis@mail.ru</t>
  </si>
  <si>
    <t xml:space="preserve">Директор ФГУП "НТЦ "Базис" ФСБ России"                                                                                                                                </t>
  </si>
  <si>
    <t>Семенов Н.А.</t>
  </si>
  <si>
    <t>(4842) 92-62-86;    energetic_bazis@mail.ru</t>
  </si>
  <si>
    <t xml:space="preserve">Семенов Н.А. </t>
  </si>
  <si>
    <t>Директор</t>
  </si>
  <si>
    <t>Ведущий инженер</t>
  </si>
  <si>
    <t>(4842) 92-62-86; energetic_bazis@mail.ru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</si>
</sst>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0"/>
    <numFmt numFmtId="165" formatCode="0.0000"/>
    <numFmt numFmtId="166" formatCode="#,##0.0000_ ;\-#,##0.0000\ "/>
    <numFmt numFmtId="167" formatCode="#,##0.000"/>
    <numFmt numFmtId="168" formatCode="#,##0.000000"/>
  </numFmts>
  <fonts count="19" x14ac:knownFonts="1"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9"/>
      <color indexed="22"/>
      <name val="Tahoma"/>
      <family val="2"/>
      <charset val="204"/>
    </font>
    <font>
      <b/>
      <sz val="10"/>
      <color indexed="8"/>
      <name val="Arial Cyr"/>
      <charset val="204"/>
    </font>
    <font>
      <b/>
      <sz val="9"/>
      <color indexed="1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10"/>
      <name val="Arial Cyr"/>
      <charset val="204"/>
    </font>
    <font>
      <sz val="10"/>
      <color indexed="10"/>
      <name val="Arial Cyr"/>
      <family val="2"/>
      <charset val="204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medium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" fontId="5" fillId="2" borderId="1" applyBorder="0">
      <alignment horizontal="right"/>
    </xf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</cellStyleXfs>
  <cellXfs count="284">
    <xf numFmtId="0" fontId="0" fillId="0" borderId="0" xfId="0"/>
    <xf numFmtId="0" fontId="6" fillId="0" borderId="2" xfId="3" applyNumberFormat="1" applyFont="1" applyFill="1" applyBorder="1" applyAlignment="1" applyProtection="1">
      <alignment horizontal="center" vertical="center"/>
    </xf>
    <xf numFmtId="49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/>
    </xf>
    <xf numFmtId="0" fontId="5" fillId="0" borderId="0" xfId="4" applyFont="1" applyFill="1" applyBorder="1" applyAlignment="1" applyProtection="1">
      <alignment vertical="top" wrapText="1"/>
    </xf>
    <xf numFmtId="0" fontId="5" fillId="0" borderId="0" xfId="4" applyFont="1" applyBorder="1" applyAlignment="1" applyProtection="1">
      <alignment horizontal="center" vertical="top" wrapText="1"/>
    </xf>
    <xf numFmtId="0" fontId="5" fillId="0" borderId="0" xfId="4" applyFont="1" applyBorder="1" applyAlignment="1" applyProtection="1">
      <alignment vertical="top" wrapText="1"/>
    </xf>
    <xf numFmtId="0" fontId="7" fillId="3" borderId="3" xfId="4" applyFont="1" applyFill="1" applyBorder="1" applyAlignment="1" applyProtection="1">
      <alignment vertical="top" wrapText="1"/>
    </xf>
    <xf numFmtId="0" fontId="5" fillId="3" borderId="3" xfId="4" applyFont="1" applyFill="1" applyBorder="1" applyAlignment="1" applyProtection="1">
      <alignment vertical="top" wrapText="1"/>
    </xf>
    <xf numFmtId="0" fontId="5" fillId="3" borderId="0" xfId="4" applyFont="1" applyFill="1" applyBorder="1" applyAlignment="1" applyProtection="1">
      <alignment vertical="top" wrapText="1"/>
    </xf>
    <xf numFmtId="0" fontId="4" fillId="3" borderId="3" xfId="4" applyFont="1" applyFill="1" applyBorder="1" applyAlignment="1" applyProtection="1">
      <alignment horizontal="right" vertical="top"/>
    </xf>
    <xf numFmtId="0" fontId="8" fillId="3" borderId="4" xfId="4" applyFont="1" applyFill="1" applyBorder="1" applyAlignment="1" applyProtection="1">
      <alignment horizontal="center" vertical="top" wrapText="1"/>
    </xf>
    <xf numFmtId="0" fontId="4" fillId="3" borderId="3" xfId="4" applyFont="1" applyFill="1" applyBorder="1" applyAlignment="1" applyProtection="1">
      <alignment horizontal="left" vertical="top" indent="1"/>
    </xf>
    <xf numFmtId="0" fontId="4" fillId="3" borderId="0" xfId="4" applyFont="1" applyFill="1" applyBorder="1" applyAlignment="1" applyProtection="1">
      <alignment horizontal="left" vertical="top" indent="1"/>
    </xf>
    <xf numFmtId="0" fontId="5" fillId="0" borderId="3" xfId="4" applyFont="1" applyBorder="1" applyAlignment="1" applyProtection="1">
      <alignment horizontal="center" vertical="top" wrapText="1"/>
    </xf>
    <xf numFmtId="0" fontId="8" fillId="3" borderId="0" xfId="4" applyFont="1" applyFill="1" applyBorder="1" applyAlignment="1" applyProtection="1">
      <alignment horizontal="center" vertical="top" wrapText="1"/>
    </xf>
    <xf numFmtId="0" fontId="5" fillId="0" borderId="0" xfId="3" applyFont="1" applyBorder="1" applyAlignment="1" applyProtection="1">
      <alignment horizontal="left"/>
    </xf>
    <xf numFmtId="0" fontId="5" fillId="0" borderId="5" xfId="3" applyFont="1" applyBorder="1" applyAlignment="1">
      <alignment horizontal="left"/>
    </xf>
    <xf numFmtId="0" fontId="5" fillId="0" borderId="0" xfId="3" applyFont="1" applyBorder="1" applyAlignment="1">
      <alignment horizontal="left"/>
    </xf>
    <xf numFmtId="0" fontId="10" fillId="0" borderId="0" xfId="1" applyFont="1" applyBorder="1" applyAlignment="1" applyProtection="1">
      <alignment horizontal="left" indent="1"/>
    </xf>
    <xf numFmtId="49" fontId="4" fillId="0" borderId="0" xfId="3" applyNumberFormat="1" applyFont="1" applyFill="1" applyBorder="1" applyAlignment="1" applyProtection="1">
      <alignment horizontal="right"/>
    </xf>
    <xf numFmtId="49" fontId="4" fillId="0" borderId="2" xfId="3" applyNumberFormat="1" applyFont="1" applyFill="1" applyBorder="1" applyAlignment="1" applyProtection="1">
      <alignment horizontal="center" vertical="center" wrapText="1"/>
    </xf>
    <xf numFmtId="0" fontId="4" fillId="0" borderId="2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horizontal="center" vertical="center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165" fontId="5" fillId="4" borderId="1" xfId="8" applyNumberFormat="1" applyFont="1" applyFill="1" applyBorder="1" applyAlignment="1" applyProtection="1">
      <alignment horizontal="center" vertical="center"/>
    </xf>
    <xf numFmtId="166" fontId="5" fillId="4" borderId="1" xfId="8" applyNumberFormat="1" applyFont="1" applyFill="1" applyBorder="1" applyAlignment="1" applyProtection="1">
      <alignment horizontal="center" vertical="center"/>
    </xf>
    <xf numFmtId="49" fontId="5" fillId="2" borderId="1" xfId="3" applyNumberFormat="1" applyFont="1" applyFill="1" applyBorder="1" applyAlignment="1" applyProtection="1">
      <alignment horizontal="left" vertical="center" wrapText="1"/>
      <protection locked="0"/>
    </xf>
    <xf numFmtId="164" fontId="5" fillId="5" borderId="1" xfId="3" applyNumberFormat="1" applyFont="1" applyFill="1" applyBorder="1" applyAlignment="1" applyProtection="1">
      <alignment horizontal="center" vertical="center" wrapText="1"/>
    </xf>
    <xf numFmtId="165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Alignment="1">
      <alignment horizontal="left"/>
    </xf>
    <xf numFmtId="0" fontId="5" fillId="0" borderId="0" xfId="3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0" xfId="0" applyFont="1" applyAlignment="1">
      <alignment vertical="top"/>
    </xf>
    <xf numFmtId="0" fontId="5" fillId="0" borderId="6" xfId="3" applyNumberFormat="1" applyFont="1" applyFill="1" applyBorder="1" applyAlignment="1" applyProtection="1">
      <alignment horizontal="left" vertical="center" wrapText="1" indent="1"/>
    </xf>
    <xf numFmtId="49" fontId="5" fillId="0" borderId="0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4" fontId="5" fillId="0" borderId="0" xfId="2" applyFont="1" applyFill="1" applyBorder="1" applyAlignment="1" applyProtection="1">
      <alignment horizontal="center" vertical="center"/>
    </xf>
    <xf numFmtId="49" fontId="5" fillId="0" borderId="0" xfId="5" applyNumberFormat="1" applyFont="1" applyFill="1" applyBorder="1" applyAlignment="1" applyProtection="1">
      <alignment vertical="center" wrapText="1"/>
    </xf>
    <xf numFmtId="49" fontId="5" fillId="0" borderId="2" xfId="3" applyNumberFormat="1" applyFont="1" applyFill="1" applyBorder="1" applyAlignment="1" applyProtection="1">
      <alignment horizontal="left" vertical="center" wrapText="1"/>
    </xf>
    <xf numFmtId="49" fontId="5" fillId="2" borderId="2" xfId="2" applyNumberFormat="1" applyFont="1" applyBorder="1" applyAlignment="1" applyProtection="1">
      <alignment horizontal="center" vertical="center" wrapText="1"/>
      <protection locked="0"/>
    </xf>
    <xf numFmtId="164" fontId="5" fillId="4" borderId="2" xfId="2" applyNumberFormat="1" applyFont="1" applyFill="1" applyBorder="1" applyAlignment="1" applyProtection="1">
      <alignment horizontal="center" vertical="center"/>
    </xf>
    <xf numFmtId="49" fontId="5" fillId="2" borderId="2" xfId="2" applyNumberFormat="1" applyFont="1" applyBorder="1" applyAlignment="1" applyProtection="1">
      <alignment horizontal="center" vertical="center"/>
      <protection locked="0"/>
    </xf>
    <xf numFmtId="165" fontId="5" fillId="4" borderId="2" xfId="2" applyNumberFormat="1" applyFont="1" applyFill="1" applyBorder="1" applyAlignment="1" applyProtection="1">
      <alignment horizontal="center" vertical="center"/>
    </xf>
    <xf numFmtId="0" fontId="5" fillId="0" borderId="0" xfId="3" applyFont="1" applyBorder="1" applyProtection="1"/>
    <xf numFmtId="0" fontId="5" fillId="3" borderId="0" xfId="4" applyFont="1" applyFill="1" applyBorder="1" applyAlignment="1" applyProtection="1">
      <alignment horizontal="center" vertical="top" wrapText="1"/>
    </xf>
    <xf numFmtId="0" fontId="8" fillId="3" borderId="4" xfId="4" applyFont="1" applyFill="1" applyBorder="1" applyAlignment="1" applyProtection="1">
      <alignment vertical="top" wrapText="1"/>
    </xf>
    <xf numFmtId="0" fontId="4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164" fontId="5" fillId="6" borderId="2" xfId="2" applyNumberFormat="1" applyFont="1" applyFill="1" applyBorder="1" applyAlignment="1" applyProtection="1">
      <alignment horizontal="center" vertical="center"/>
      <protection locked="0"/>
    </xf>
    <xf numFmtId="164" fontId="5" fillId="4" borderId="2" xfId="6" applyNumberFormat="1" applyFont="1" applyFill="1" applyBorder="1" applyAlignment="1" applyProtection="1">
      <alignment horizontal="center" vertical="center" wrapText="1"/>
    </xf>
    <xf numFmtId="165" fontId="5" fillId="4" borderId="2" xfId="6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165" fontId="4" fillId="4" borderId="2" xfId="6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164" fontId="0" fillId="4" borderId="2" xfId="0" applyNumberFormat="1" applyFont="1" applyFill="1" applyBorder="1" applyAlignment="1" applyProtection="1">
      <alignment horizontal="center" vertical="center" wrapText="1"/>
    </xf>
    <xf numFmtId="164" fontId="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164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 indent="2"/>
    </xf>
    <xf numFmtId="0" fontId="0" fillId="0" borderId="0" xfId="0" applyFont="1" applyFill="1" applyBorder="1" applyAlignment="1" applyProtection="1">
      <alignment horizontal="left" vertical="center" wrapText="1" indent="2"/>
    </xf>
    <xf numFmtId="3" fontId="0" fillId="4" borderId="2" xfId="0" applyNumberFormat="1" applyFont="1" applyFill="1" applyBorder="1" applyAlignment="1" applyProtection="1">
      <alignment horizontal="center" vertical="center" wrapText="1"/>
    </xf>
    <xf numFmtId="3" fontId="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vertical="center" wrapText="1"/>
    </xf>
    <xf numFmtId="165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 inden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165" fontId="4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top" wrapText="1"/>
    </xf>
    <xf numFmtId="0" fontId="4" fillId="0" borderId="0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3" fontId="12" fillId="0" borderId="2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Fill="1" applyBorder="1" applyAlignment="1" applyProtection="1">
      <alignment vertical="top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0" fillId="4" borderId="2" xfId="0" applyNumberFormat="1" applyFont="1" applyFill="1" applyBorder="1" applyAlignment="1" applyProtection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 indent="1"/>
    </xf>
    <xf numFmtId="0" fontId="0" fillId="0" borderId="0" xfId="0" applyFill="1" applyBorder="1" applyAlignment="1" applyProtection="1">
      <alignment horizontal="left" vertical="top" wrapText="1" indent="1"/>
    </xf>
    <xf numFmtId="0" fontId="0" fillId="0" borderId="2" xfId="0" applyFont="1" applyBorder="1" applyAlignment="1">
      <alignment horizontal="left" vertical="top" wrapText="1" indent="1"/>
    </xf>
    <xf numFmtId="0" fontId="0" fillId="0" borderId="0" xfId="0" applyFont="1" applyFill="1" applyBorder="1" applyAlignment="1" applyProtection="1">
      <alignment horizontal="left" vertical="top" wrapText="1" indent="1"/>
    </xf>
    <xf numFmtId="0" fontId="0" fillId="0" borderId="2" xfId="0" applyFont="1" applyBorder="1" applyAlignment="1">
      <alignment horizontal="left" vertical="top" wrapText="1" indent="2"/>
    </xf>
    <xf numFmtId="0" fontId="0" fillId="0" borderId="0" xfId="0" applyFont="1" applyFill="1" applyBorder="1" applyAlignment="1" applyProtection="1">
      <alignment horizontal="left" vertical="top" wrapText="1" indent="2"/>
    </xf>
    <xf numFmtId="0" fontId="0" fillId="0" borderId="2" xfId="0" applyNumberFormat="1" applyBorder="1" applyAlignment="1">
      <alignment horizontal="left" vertical="top" wrapText="1" indent="1"/>
    </xf>
    <xf numFmtId="0" fontId="0" fillId="0" borderId="0" xfId="0" applyNumberFormat="1" applyFill="1" applyBorder="1" applyAlignment="1" applyProtection="1">
      <alignment horizontal="left" vertical="top" wrapText="1" indent="1"/>
    </xf>
    <xf numFmtId="165" fontId="4" fillId="4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65" fontId="0" fillId="0" borderId="0" xfId="0" applyNumberFormat="1" applyFont="1" applyBorder="1" applyAlignment="1">
      <alignment vertical="top" wrapText="1"/>
    </xf>
    <xf numFmtId="0" fontId="5" fillId="0" borderId="0" xfId="7" applyFont="1" applyAlignment="1">
      <alignment vertical="center" wrapText="1"/>
    </xf>
    <xf numFmtId="0" fontId="5" fillId="0" borderId="3" xfId="0" applyFont="1" applyBorder="1" applyAlignment="1">
      <alignment vertical="top"/>
    </xf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top" wrapText="1"/>
    </xf>
    <xf numFmtId="0" fontId="0" fillId="0" borderId="1" xfId="0" applyBorder="1"/>
    <xf numFmtId="0" fontId="4" fillId="0" borderId="1" xfId="0" applyNumberFormat="1" applyFont="1" applyFill="1" applyBorder="1" applyAlignment="1" applyProtection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NumberFormat="1" applyFont="1" applyBorder="1" applyAlignment="1" applyProtection="1">
      <alignment vertical="top" wrapText="1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left" vertical="top" wrapText="1" indent="1"/>
    </xf>
    <xf numFmtId="164" fontId="0" fillId="4" borderId="1" xfId="0" applyNumberFormat="1" applyFont="1" applyFill="1" applyBorder="1" applyAlignment="1" applyProtection="1">
      <alignment horizontal="center" vertical="center" wrapText="1"/>
    </xf>
    <xf numFmtId="164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left" vertical="top" wrapText="1" indent="2"/>
    </xf>
    <xf numFmtId="0" fontId="0" fillId="0" borderId="1" xfId="0" applyNumberFormat="1" applyFont="1" applyBorder="1" applyAlignment="1">
      <alignment vertical="top" wrapText="1"/>
    </xf>
    <xf numFmtId="165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top" wrapText="1" indent="1"/>
    </xf>
    <xf numFmtId="3" fontId="0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Border="1" applyAlignment="1">
      <alignment horizontal="left" vertical="top" wrapText="1" indent="1"/>
    </xf>
    <xf numFmtId="0" fontId="0" fillId="0" borderId="1" xfId="0" applyNumberFormat="1" applyFont="1" applyBorder="1" applyAlignment="1">
      <alignment horizontal="left" vertical="top" wrapText="1" indent="2"/>
    </xf>
    <xf numFmtId="165" fontId="4" fillId="4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7" fillId="3" borderId="0" xfId="4" applyFont="1" applyFill="1" applyBorder="1" applyAlignment="1" applyProtection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 applyProtection="1">
      <alignment horizontal="right" vertical="top"/>
    </xf>
    <xf numFmtId="0" fontId="4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 indent="1"/>
    </xf>
    <xf numFmtId="0" fontId="0" fillId="0" borderId="8" xfId="0" applyNumberFormat="1" applyFont="1" applyFill="1" applyBorder="1" applyAlignment="1" applyProtection="1">
      <alignment vertical="top" wrapText="1"/>
    </xf>
    <xf numFmtId="0" fontId="0" fillId="0" borderId="8" xfId="0" applyNumberFormat="1" applyFont="1" applyFill="1" applyBorder="1" applyAlignment="1">
      <alignment vertical="top" wrapText="1"/>
    </xf>
    <xf numFmtId="165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Border="1" applyAlignment="1" applyProtection="1">
      <alignment horizontal="left" vertical="top" wrapText="1" indent="1"/>
    </xf>
    <xf numFmtId="164" fontId="0" fillId="4" borderId="8" xfId="0" applyNumberFormat="1" applyFont="1" applyFill="1" applyBorder="1" applyAlignment="1" applyProtection="1">
      <alignment horizontal="center" vertical="center" wrapText="1"/>
    </xf>
    <xf numFmtId="164" fontId="0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NumberFormat="1" applyFont="1" applyBorder="1" applyAlignment="1" applyProtection="1">
      <alignment horizontal="left" vertical="top" wrapText="1" indent="2"/>
    </xf>
    <xf numFmtId="164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top" wrapText="1"/>
    </xf>
    <xf numFmtId="165" fontId="0" fillId="4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165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top" wrapText="1" indent="1"/>
    </xf>
    <xf numFmtId="165" fontId="0" fillId="4" borderId="8" xfId="0" applyNumberForma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>
      <alignment horizontal="left" vertical="top" wrapText="1" indent="2"/>
    </xf>
    <xf numFmtId="165" fontId="4" fillId="4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5" fillId="0" borderId="0" xfId="3" applyFont="1" applyBorder="1" applyAlignment="1" applyProtection="1">
      <alignment horizontal="center" vertical="center" wrapText="1"/>
    </xf>
    <xf numFmtId="0" fontId="5" fillId="0" borderId="0" xfId="5" applyFont="1" applyAlignment="1">
      <alignment horizontal="right" vertical="center" wrapText="1"/>
    </xf>
    <xf numFmtId="167" fontId="4" fillId="4" borderId="2" xfId="5" applyNumberFormat="1" applyFont="1" applyFill="1" applyBorder="1" applyAlignment="1" applyProtection="1">
      <alignment horizontal="left" vertical="center" wrapText="1"/>
    </xf>
    <xf numFmtId="0" fontId="4" fillId="0" borderId="7" xfId="3" applyFont="1" applyFill="1" applyBorder="1" applyAlignment="1" applyProtection="1">
      <alignment horizontal="center" vertical="center" wrapText="1"/>
    </xf>
    <xf numFmtId="0" fontId="4" fillId="4" borderId="9" xfId="3" applyFont="1" applyFill="1" applyBorder="1" applyAlignment="1" applyProtection="1">
      <alignment horizontal="center" vertical="center" wrapText="1"/>
    </xf>
    <xf numFmtId="0" fontId="14" fillId="0" borderId="10" xfId="3" applyFont="1" applyFill="1" applyBorder="1" applyAlignment="1" applyProtection="1">
      <alignment horizontal="center" vertical="center" wrapText="1"/>
    </xf>
    <xf numFmtId="0" fontId="4" fillId="0" borderId="11" xfId="3" applyNumberFormat="1" applyFont="1" applyFill="1" applyBorder="1" applyAlignment="1" applyProtection="1">
      <alignment horizontal="center" vertical="center" wrapText="1"/>
    </xf>
    <xf numFmtId="0" fontId="5" fillId="0" borderId="12" xfId="3" applyFont="1" applyBorder="1" applyAlignment="1" applyProtection="1">
      <alignment horizontal="center" vertical="center" wrapText="1"/>
    </xf>
    <xf numFmtId="0" fontId="12" fillId="0" borderId="2" xfId="3" applyNumberFormat="1" applyFont="1" applyFill="1" applyBorder="1" applyAlignment="1" applyProtection="1">
      <alignment horizontal="center" vertical="center"/>
    </xf>
    <xf numFmtId="0" fontId="5" fillId="0" borderId="13" xfId="3" applyFont="1" applyBorder="1" applyAlignment="1" applyProtection="1">
      <alignment horizontal="center" vertical="center" wrapText="1"/>
    </xf>
    <xf numFmtId="49" fontId="4" fillId="0" borderId="2" xfId="3" applyNumberFormat="1" applyFont="1" applyFill="1" applyBorder="1" applyAlignment="1" applyProtection="1">
      <alignment horizontal="left" vertical="center" wrapText="1" indent="1"/>
    </xf>
    <xf numFmtId="49" fontId="4" fillId="0" borderId="2" xfId="3" applyNumberFormat="1" applyFont="1" applyFill="1" applyBorder="1" applyAlignment="1" applyProtection="1">
      <alignment horizontal="left" vertical="center" wrapText="1"/>
    </xf>
    <xf numFmtId="165" fontId="4" fillId="4" borderId="2" xfId="2" applyNumberFormat="1" applyFont="1" applyFill="1" applyBorder="1" applyAlignment="1" applyProtection="1">
      <alignment horizontal="right" vertical="center" indent="1"/>
    </xf>
    <xf numFmtId="165" fontId="5" fillId="0" borderId="12" xfId="3" applyNumberFormat="1" applyFont="1" applyBorder="1" applyAlignment="1" applyProtection="1">
      <alignment horizontal="left"/>
    </xf>
    <xf numFmtId="49" fontId="5" fillId="0" borderId="2" xfId="3" applyNumberFormat="1" applyFont="1" applyFill="1" applyBorder="1" applyAlignment="1" applyProtection="1">
      <alignment horizontal="left" vertical="center" wrapText="1" indent="1"/>
    </xf>
    <xf numFmtId="0" fontId="5" fillId="0" borderId="2" xfId="0" applyFont="1" applyFill="1" applyBorder="1" applyAlignment="1">
      <alignment vertical="center" wrapText="1"/>
    </xf>
    <xf numFmtId="165" fontId="5" fillId="4" borderId="2" xfId="2" applyNumberFormat="1" applyFont="1" applyFill="1" applyBorder="1" applyAlignment="1" applyProtection="1">
      <alignment horizontal="right" vertical="center" indent="1"/>
    </xf>
    <xf numFmtId="165" fontId="5" fillId="0" borderId="14" xfId="3" applyNumberFormat="1" applyFont="1" applyBorder="1" applyAlignment="1" applyProtection="1">
      <alignment horizontal="left"/>
    </xf>
    <xf numFmtId="0" fontId="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16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165" fontId="5" fillId="0" borderId="13" xfId="3" applyNumberFormat="1" applyFont="1" applyBorder="1" applyAlignment="1" applyProtection="1">
      <alignment horizontal="left"/>
    </xf>
    <xf numFmtId="49" fontId="4" fillId="0" borderId="2" xfId="0" applyNumberFormat="1" applyFont="1" applyFill="1" applyBorder="1" applyAlignment="1">
      <alignment vertical="center" wrapText="1"/>
    </xf>
    <xf numFmtId="49" fontId="5" fillId="0" borderId="2" xfId="5" applyNumberFormat="1" applyFont="1" applyFill="1" applyBorder="1" applyAlignment="1">
      <alignment vertical="center" wrapText="1"/>
    </xf>
    <xf numFmtId="165" fontId="5" fillId="0" borderId="2" xfId="2" applyNumberFormat="1" applyFont="1" applyFill="1" applyBorder="1" applyAlignment="1" applyProtection="1">
      <alignment horizontal="center" vertical="center"/>
    </xf>
    <xf numFmtId="168" fontId="4" fillId="4" borderId="2" xfId="2" applyNumberFormat="1" applyFont="1" applyFill="1" applyBorder="1" applyAlignment="1" applyProtection="1">
      <alignment horizontal="right" vertical="center" indent="1"/>
    </xf>
    <xf numFmtId="0" fontId="5" fillId="0" borderId="15" xfId="3" applyFont="1" applyBorder="1" applyAlignment="1" applyProtection="1">
      <alignment horizontal="left"/>
    </xf>
    <xf numFmtId="0" fontId="5" fillId="3" borderId="0" xfId="4" applyFont="1" applyFill="1" applyBorder="1" applyAlignment="1" applyProtection="1">
      <alignment horizontal="center" vertical="top"/>
    </xf>
    <xf numFmtId="49" fontId="5" fillId="7" borderId="1" xfId="3" applyNumberFormat="1" applyFont="1" applyFill="1" applyBorder="1" applyAlignment="1" applyProtection="1">
      <alignment horizontal="left" vertical="center" wrapText="1"/>
      <protection locked="0"/>
    </xf>
    <xf numFmtId="164" fontId="5" fillId="7" borderId="1" xfId="3" applyNumberFormat="1" applyFont="1" applyFill="1" applyBorder="1" applyAlignment="1" applyProtection="1">
      <alignment horizontal="center" vertical="center"/>
      <protection locked="0"/>
    </xf>
    <xf numFmtId="165" fontId="5" fillId="7" borderId="1" xfId="3" applyNumberFormat="1" applyFont="1" applyFill="1" applyBorder="1" applyAlignment="1" applyProtection="1">
      <alignment horizontal="center" vertical="center"/>
      <protection locked="0"/>
    </xf>
    <xf numFmtId="164" fontId="5" fillId="8" borderId="1" xfId="3" applyNumberFormat="1" applyFont="1" applyFill="1" applyBorder="1" applyAlignment="1" applyProtection="1">
      <alignment horizontal="center" vertical="center" wrapText="1"/>
    </xf>
    <xf numFmtId="49" fontId="5" fillId="7" borderId="1" xfId="3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4" fillId="4" borderId="0" xfId="6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left" vertical="center" wrapText="1" indent="1"/>
    </xf>
    <xf numFmtId="0" fontId="4" fillId="0" borderId="6" xfId="3" applyNumberFormat="1" applyFont="1" applyFill="1" applyBorder="1" applyAlignment="1" applyProtection="1">
      <alignment horizontal="left" vertical="center" wrapText="1" indent="1"/>
    </xf>
    <xf numFmtId="0" fontId="4" fillId="0" borderId="6" xfId="3" applyNumberFormat="1" applyFont="1" applyFill="1" applyBorder="1" applyAlignment="1" applyProtection="1">
      <alignment horizontal="center" vertical="center" wrapText="1"/>
    </xf>
    <xf numFmtId="0" fontId="4" fillId="0" borderId="0" xfId="3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Border="1" applyAlignment="1" applyProtection="1">
      <alignment horizontal="left" vertical="top" wrapText="1" indent="2"/>
    </xf>
    <xf numFmtId="0" fontId="17" fillId="0" borderId="8" xfId="0" applyNumberFormat="1" applyFont="1" applyBorder="1" applyAlignment="1" applyProtection="1">
      <alignment horizontal="left" vertical="top" wrapText="1" indent="2"/>
    </xf>
    <xf numFmtId="164" fontId="0" fillId="0" borderId="0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 indent="1"/>
    </xf>
    <xf numFmtId="0" fontId="18" fillId="0" borderId="8" xfId="0" applyNumberFormat="1" applyFont="1" applyBorder="1" applyAlignment="1" applyProtection="1">
      <alignment horizontal="left" vertical="top" wrapText="1" indent="1"/>
    </xf>
    <xf numFmtId="0" fontId="17" fillId="0" borderId="8" xfId="0" applyNumberFormat="1" applyFont="1" applyFill="1" applyBorder="1" applyAlignment="1" applyProtection="1">
      <alignment horizontal="left" vertical="top" wrapText="1" indent="2"/>
    </xf>
    <xf numFmtId="0" fontId="17" fillId="0" borderId="2" xfId="0" applyFont="1" applyBorder="1" applyAlignment="1" applyProtection="1">
      <alignment horizontal="left" vertical="center" wrapText="1" indent="2"/>
    </xf>
    <xf numFmtId="0" fontId="5" fillId="3" borderId="3" xfId="4" applyFont="1" applyFill="1" applyBorder="1" applyAlignment="1" applyProtection="1">
      <alignment vertical="top"/>
    </xf>
    <xf numFmtId="0" fontId="0" fillId="0" borderId="0" xfId="0" applyAlignment="1"/>
    <xf numFmtId="0" fontId="5" fillId="0" borderId="0" xfId="4" applyFont="1" applyBorder="1" applyAlignment="1" applyProtection="1">
      <alignment horizontal="center" vertical="top"/>
    </xf>
    <xf numFmtId="0" fontId="0" fillId="0" borderId="0" xfId="0" applyAlignment="1">
      <alignment horizontal="center" wrapText="1"/>
    </xf>
    <xf numFmtId="0" fontId="8" fillId="3" borderId="4" xfId="4" applyFont="1" applyFill="1" applyBorder="1" applyAlignment="1" applyProtection="1">
      <alignment horizontal="center" vertical="top" wrapText="1"/>
    </xf>
    <xf numFmtId="49" fontId="4" fillId="0" borderId="16" xfId="3" applyNumberFormat="1" applyFont="1" applyFill="1" applyBorder="1" applyAlignment="1" applyProtection="1">
      <alignment horizontal="left" vertical="center" wrapText="1" indent="1"/>
    </xf>
    <xf numFmtId="0" fontId="4" fillId="0" borderId="16" xfId="3" applyNumberFormat="1" applyFont="1" applyFill="1" applyBorder="1" applyAlignment="1" applyProtection="1">
      <alignment horizontal="left" vertical="center" wrapText="1" indent="1"/>
    </xf>
    <xf numFmtId="0" fontId="4" fillId="0" borderId="1" xfId="3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49" fontId="4" fillId="5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/>
    </xf>
    <xf numFmtId="0" fontId="5" fillId="0" borderId="0" xfId="3" applyNumberFormat="1" applyFont="1" applyFill="1" applyBorder="1" applyAlignment="1" applyProtection="1">
      <alignment horizontal="left" vertical="center" wrapText="1" indent="1"/>
    </xf>
    <xf numFmtId="0" fontId="6" fillId="0" borderId="1" xfId="3" applyNumberFormat="1" applyFont="1" applyFill="1" applyBorder="1" applyAlignment="1" applyProtection="1">
      <alignment horizontal="center" vertical="center"/>
    </xf>
    <xf numFmtId="49" fontId="5" fillId="0" borderId="1" xfId="3" applyNumberFormat="1" applyFont="1" applyFill="1" applyBorder="1" applyAlignment="1" applyProtection="1">
      <alignment vertical="center" wrapText="1"/>
    </xf>
    <xf numFmtId="49" fontId="4" fillId="0" borderId="0" xfId="3" applyNumberFormat="1" applyFont="1" applyFill="1" applyBorder="1" applyAlignment="1" applyProtection="1">
      <alignment horizontal="left" vertical="center" wrapText="1" indent="1"/>
    </xf>
    <xf numFmtId="0" fontId="16" fillId="0" borderId="0" xfId="3" applyFont="1" applyFill="1" applyBorder="1" applyAlignment="1" applyProtection="1">
      <alignment horizontal="left" vertical="center" wrapText="1" indent="1"/>
    </xf>
    <xf numFmtId="4" fontId="4" fillId="0" borderId="7" xfId="2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4" fillId="0" borderId="2" xfId="3" applyNumberFormat="1" applyFont="1" applyFill="1" applyBorder="1" applyAlignment="1" applyProtection="1">
      <alignment horizontal="center" vertical="center" wrapText="1"/>
    </xf>
    <xf numFmtId="0" fontId="4" fillId="9" borderId="2" xfId="3" applyNumberFormat="1" applyFont="1" applyFill="1" applyBorder="1" applyAlignment="1" applyProtection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165" fontId="4" fillId="0" borderId="2" xfId="0" applyNumberFormat="1" applyFont="1" applyFill="1" applyBorder="1" applyAlignment="1" applyProtection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left" vertical="center" indent="1"/>
    </xf>
    <xf numFmtId="0" fontId="0" fillId="0" borderId="7" xfId="0" applyNumberFormat="1" applyFont="1" applyFill="1" applyBorder="1" applyAlignment="1" applyProtection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8" fillId="3" borderId="0" xfId="4" applyFont="1" applyFill="1" applyBorder="1" applyAlignment="1" applyProtection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16" xfId="0" applyFont="1" applyFill="1" applyBorder="1" applyAlignment="1" applyProtection="1">
      <alignment horizontal="left" vertical="center" inden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8" xfId="0" applyNumberForma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1"/>
    </xf>
    <xf numFmtId="0" fontId="0" fillId="0" borderId="1" xfId="0" applyNumberFormat="1" applyFont="1" applyFill="1" applyBorder="1" applyAlignment="1" applyProtection="1">
      <alignment horizontal="left" vertical="center" wrapText="1" indent="1"/>
    </xf>
    <xf numFmtId="0" fontId="4" fillId="0" borderId="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20" xfId="0" applyNumberFormat="1" applyFill="1" applyBorder="1" applyAlignment="1" applyProtection="1">
      <alignment horizontal="center" vertical="center"/>
    </xf>
    <xf numFmtId="0" fontId="0" fillId="0" borderId="21" xfId="0" applyNumberFormat="1" applyFill="1" applyBorder="1" applyAlignment="1" applyProtection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left" vertical="center" wrapText="1" indent="1"/>
    </xf>
    <xf numFmtId="0" fontId="0" fillId="0" borderId="24" xfId="0" applyNumberFormat="1" applyFont="1" applyFill="1" applyBorder="1" applyAlignment="1" applyProtection="1">
      <alignment horizontal="left" vertical="center" wrapText="1" indent="1"/>
    </xf>
    <xf numFmtId="4" fontId="5" fillId="0" borderId="7" xfId="2" applyFont="1" applyFill="1" applyBorder="1" applyAlignment="1" applyProtection="1">
      <alignment horizontal="left" vertical="center" wrapText="1" indent="1"/>
    </xf>
    <xf numFmtId="0" fontId="15" fillId="0" borderId="0" xfId="3" applyFont="1" applyBorder="1" applyAlignment="1" applyProtection="1">
      <alignment horizontal="justify" wrapText="1"/>
    </xf>
    <xf numFmtId="0" fontId="5" fillId="0" borderId="0" xfId="3" applyFont="1" applyBorder="1" applyAlignment="1" applyProtection="1"/>
    <xf numFmtId="0" fontId="5" fillId="0" borderId="2" xfId="6" applyFont="1" applyBorder="1" applyAlignment="1">
      <alignment vertical="center" wrapText="1"/>
    </xf>
    <xf numFmtId="0" fontId="4" fillId="0" borderId="2" xfId="6" applyFont="1" applyBorder="1" applyAlignment="1">
      <alignment horizontal="right" vertical="center" wrapText="1"/>
    </xf>
    <xf numFmtId="0" fontId="4" fillId="0" borderId="6" xfId="3" applyNumberFormat="1" applyFont="1" applyFill="1" applyBorder="1" applyAlignment="1" applyProtection="1">
      <alignment horizontal="left" vertical="center" wrapText="1" indent="1"/>
    </xf>
    <xf numFmtId="0" fontId="5" fillId="0" borderId="6" xfId="3" applyNumberFormat="1" applyFont="1" applyFill="1" applyBorder="1" applyAlignment="1" applyProtection="1">
      <alignment horizontal="left" vertical="center" wrapText="1" inden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Border="1" applyAlignment="1" applyProtection="1">
      <alignment horizontal="left" vertical="center" wrapText="1" indent="1"/>
    </xf>
    <xf numFmtId="0" fontId="4" fillId="0" borderId="0" xfId="6" applyFont="1" applyBorder="1" applyAlignment="1">
      <alignment horizontal="right" vertical="center" wrapText="1"/>
    </xf>
    <xf numFmtId="0" fontId="8" fillId="3" borderId="4" xfId="4" applyFont="1" applyFill="1" applyBorder="1" applyAlignment="1" applyProtection="1">
      <alignment horizontal="center" vertical="top"/>
    </xf>
    <xf numFmtId="0" fontId="4" fillId="3" borderId="3" xfId="4" applyFont="1" applyFill="1" applyBorder="1" applyAlignment="1" applyProtection="1">
      <alignment horizontal="center" vertical="top"/>
    </xf>
    <xf numFmtId="0" fontId="5" fillId="3" borderId="3" xfId="4" applyFont="1" applyFill="1" applyBorder="1" applyAlignment="1" applyProtection="1">
      <alignment horizontal="center" vertical="top" wrapText="1"/>
    </xf>
  </cellXfs>
  <cellStyles count="9">
    <cellStyle name="Гиперссылка" xfId="1" builtinId="8"/>
    <cellStyle name="Значение" xfId="2"/>
    <cellStyle name="Обычный" xfId="0" builtinId="0"/>
    <cellStyle name="Обычный 14" xfId="3"/>
    <cellStyle name="Обычный 3" xfId="4"/>
    <cellStyle name="Обычный_2.4 индикаторы качества" xfId="5"/>
    <cellStyle name="Обычный_ПоказТехприсоед (Птпр)" xfId="6"/>
    <cellStyle name="Обычный_ф.2.1 ИндИнф (Ин)" xfId="7"/>
    <cellStyle name="Финансовый" xfId="8" builtinId="3"/>
  </cellStyles>
  <dxfs count="156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irogova/Local%20Settings/Temporary%20Internet%20Files/OLK73/EE.CALC.QUALITY.PLAN.6.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.1.1 ПоказНадежн (Пп)"/>
      <sheetName val="ф.1.3 Предлож_ТСО"/>
      <sheetName val="ф.2.1 ИндИнф (Ин)"/>
      <sheetName val="ф.2.2 ИндИспол (Ис)"/>
      <sheetName val="ф.2.2 ИндИспол (Ис) (2012)"/>
      <sheetName val="ф.2.3 ИндРезульт (Рс)"/>
      <sheetName val="ф.2.4 Предлож_ТСО"/>
      <sheetName val="ф.3 ПоказТехприсоед (Птпр)"/>
      <sheetName val="ПоказКачества (Птсо)"/>
      <sheetName val="et_union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  <sheetName val="modUpdTemplMain"/>
      <sheetName val="modfrmCheckUpdates"/>
      <sheetName val="modInstruction"/>
      <sheetName val="modInfo"/>
      <sheetName val="modPass"/>
    </sheetNames>
    <sheetDataSet>
      <sheetData sheetId="0"/>
      <sheetData sheetId="1"/>
      <sheetData sheetId="2">
        <row r="11">
          <cell r="F11">
            <v>2014</v>
          </cell>
        </row>
        <row r="15">
          <cell r="F15" t="str">
            <v>ОАО "Кучуксульфат"</v>
          </cell>
        </row>
      </sheetData>
      <sheetData sheetId="3"/>
      <sheetData sheetId="4"/>
      <sheetData sheetId="5">
        <row r="66">
          <cell r="O66">
            <v>2</v>
          </cell>
          <cell r="U66">
            <v>2</v>
          </cell>
          <cell r="AA66">
            <v>2</v>
          </cell>
          <cell r="AG66">
            <v>2</v>
          </cell>
          <cell r="AM66">
            <v>2</v>
          </cell>
        </row>
      </sheetData>
      <sheetData sheetId="6"/>
      <sheetData sheetId="7"/>
      <sheetData sheetId="8"/>
      <sheetData sheetId="9">
        <row r="10">
          <cell r="J10">
            <v>1.4999999999999999E-2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K2">
            <v>2012</v>
          </cell>
        </row>
        <row r="3">
          <cell r="K3">
            <v>2013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51"/>
  <sheetViews>
    <sheetView topLeftCell="A28" workbookViewId="0">
      <selection activeCell="H37" sqref="H37"/>
    </sheetView>
  </sheetViews>
  <sheetFormatPr defaultRowHeight="12.75" x14ac:dyDescent="0.2"/>
  <cols>
    <col min="2" max="2" width="31.140625" customWidth="1"/>
    <col min="3" max="3" width="20.85546875" customWidth="1"/>
    <col min="4" max="4" width="18.42578125" customWidth="1"/>
    <col min="5" max="5" width="18.85546875" customWidth="1"/>
  </cols>
  <sheetData>
    <row r="1" spans="1:5" x14ac:dyDescent="0.2">
      <c r="E1" s="20" t="s">
        <v>32</v>
      </c>
    </row>
    <row r="2" spans="1:5" ht="32.25" customHeight="1" x14ac:dyDescent="0.2">
      <c r="A2" s="218" t="s">
        <v>265</v>
      </c>
      <c r="B2" s="218"/>
      <c r="C2" s="218"/>
      <c r="D2" s="218"/>
      <c r="E2" s="218"/>
    </row>
    <row r="4" spans="1:5" x14ac:dyDescent="0.2">
      <c r="A4" s="222" t="s">
        <v>0</v>
      </c>
      <c r="B4" s="223" t="s">
        <v>1</v>
      </c>
      <c r="C4" s="224" t="s">
        <v>2</v>
      </c>
      <c r="D4" s="223" t="s">
        <v>3</v>
      </c>
      <c r="E4" s="223" t="s">
        <v>4</v>
      </c>
    </row>
    <row r="5" spans="1:5" ht="33" customHeight="1" x14ac:dyDescent="0.2">
      <c r="A5" s="222"/>
      <c r="B5" s="223"/>
      <c r="C5" s="224"/>
      <c r="D5" s="225"/>
      <c r="E5" s="225"/>
    </row>
    <row r="6" spans="1:5" x14ac:dyDescent="0.2">
      <c r="A6" s="25">
        <v>1</v>
      </c>
      <c r="B6" s="25">
        <v>2</v>
      </c>
      <c r="C6" s="25">
        <v>3</v>
      </c>
      <c r="D6" s="25">
        <v>3</v>
      </c>
      <c r="E6" s="25">
        <v>4</v>
      </c>
    </row>
    <row r="7" spans="1:5" x14ac:dyDescent="0.2">
      <c r="A7" s="26" t="s">
        <v>5</v>
      </c>
      <c r="B7" s="29"/>
      <c r="C7" s="30">
        <v>1</v>
      </c>
      <c r="D7" s="31">
        <v>1</v>
      </c>
      <c r="E7" s="31">
        <v>2</v>
      </c>
    </row>
    <row r="8" spans="1:5" x14ac:dyDescent="0.2">
      <c r="A8" s="26" t="s">
        <v>6</v>
      </c>
      <c r="B8" s="29"/>
      <c r="C8" s="30">
        <v>1</v>
      </c>
      <c r="D8" s="31">
        <v>1</v>
      </c>
      <c r="E8" s="31">
        <v>2</v>
      </c>
    </row>
    <row r="9" spans="1:5" x14ac:dyDescent="0.2">
      <c r="A9" s="26" t="s">
        <v>7</v>
      </c>
      <c r="B9" s="29"/>
      <c r="C9" s="30">
        <v>1</v>
      </c>
      <c r="D9" s="31">
        <v>1</v>
      </c>
      <c r="E9" s="31">
        <v>2</v>
      </c>
    </row>
    <row r="10" spans="1:5" x14ac:dyDescent="0.2">
      <c r="A10" s="26" t="s">
        <v>8</v>
      </c>
      <c r="B10" s="29"/>
      <c r="C10" s="30">
        <v>1</v>
      </c>
      <c r="D10" s="31">
        <v>1</v>
      </c>
      <c r="E10" s="31">
        <v>2</v>
      </c>
    </row>
    <row r="11" spans="1:5" x14ac:dyDescent="0.2">
      <c r="A11" s="26" t="s">
        <v>9</v>
      </c>
      <c r="B11" s="29"/>
      <c r="C11" s="30">
        <v>1</v>
      </c>
      <c r="D11" s="31">
        <v>1</v>
      </c>
      <c r="E11" s="31">
        <v>2</v>
      </c>
    </row>
    <row r="12" spans="1:5" x14ac:dyDescent="0.2">
      <c r="A12" s="26" t="s">
        <v>10</v>
      </c>
      <c r="B12" s="29"/>
      <c r="C12" s="30">
        <v>1</v>
      </c>
      <c r="D12" s="31">
        <v>1</v>
      </c>
      <c r="E12" s="31">
        <v>2</v>
      </c>
    </row>
    <row r="13" spans="1:5" x14ac:dyDescent="0.2">
      <c r="A13" s="26" t="s">
        <v>11</v>
      </c>
      <c r="B13" s="29"/>
      <c r="C13" s="30">
        <v>1</v>
      </c>
      <c r="D13" s="31">
        <v>1</v>
      </c>
      <c r="E13" s="31">
        <v>2</v>
      </c>
    </row>
    <row r="14" spans="1:5" x14ac:dyDescent="0.2">
      <c r="A14" s="26" t="s">
        <v>12</v>
      </c>
      <c r="B14" s="29"/>
      <c r="C14" s="30">
        <v>1</v>
      </c>
      <c r="D14" s="31">
        <v>1</v>
      </c>
      <c r="E14" s="31">
        <v>2</v>
      </c>
    </row>
    <row r="15" spans="1:5" x14ac:dyDescent="0.2">
      <c r="A15" s="26" t="s">
        <v>13</v>
      </c>
      <c r="B15" s="29"/>
      <c r="C15" s="30">
        <v>1</v>
      </c>
      <c r="D15" s="31">
        <v>1</v>
      </c>
      <c r="E15" s="31">
        <v>2</v>
      </c>
    </row>
    <row r="16" spans="1:5" x14ac:dyDescent="0.2">
      <c r="A16" s="26" t="s">
        <v>14</v>
      </c>
      <c r="B16" s="29"/>
      <c r="C16" s="30">
        <v>1</v>
      </c>
      <c r="D16" s="31">
        <v>1</v>
      </c>
      <c r="E16" s="31">
        <v>2</v>
      </c>
    </row>
    <row r="17" spans="1:5" x14ac:dyDescent="0.2">
      <c r="A17" s="26" t="s">
        <v>15</v>
      </c>
      <c r="B17" s="29"/>
      <c r="C17" s="30">
        <v>1</v>
      </c>
      <c r="D17" s="31">
        <v>1</v>
      </c>
      <c r="E17" s="31">
        <v>2</v>
      </c>
    </row>
    <row r="18" spans="1:5" x14ac:dyDescent="0.2">
      <c r="A18" s="26" t="s">
        <v>16</v>
      </c>
      <c r="B18" s="29"/>
      <c r="C18" s="30">
        <v>1</v>
      </c>
      <c r="D18" s="31">
        <v>1</v>
      </c>
      <c r="E18" s="31">
        <v>2</v>
      </c>
    </row>
    <row r="19" spans="1:5" x14ac:dyDescent="0.2">
      <c r="A19" s="200"/>
      <c r="B19" s="196"/>
      <c r="C19" s="199"/>
      <c r="D19" s="197"/>
      <c r="E19" s="198"/>
    </row>
    <row r="21" spans="1:5" x14ac:dyDescent="0.2">
      <c r="A21" s="226" t="s">
        <v>17</v>
      </c>
      <c r="B21" s="226"/>
      <c r="C21" s="226"/>
      <c r="D21" s="226"/>
      <c r="E21" s="226"/>
    </row>
    <row r="22" spans="1:5" x14ac:dyDescent="0.2">
      <c r="A22" s="3" t="s">
        <v>18</v>
      </c>
      <c r="B22" s="3"/>
      <c r="C22" s="3"/>
      <c r="D22" s="3"/>
      <c r="E22" s="3"/>
    </row>
    <row r="23" spans="1:5" x14ac:dyDescent="0.2">
      <c r="A23" s="3"/>
      <c r="B23" s="3"/>
      <c r="C23" s="3"/>
      <c r="D23" s="3"/>
      <c r="E23" s="3"/>
    </row>
    <row r="24" spans="1:5" x14ac:dyDescent="0.2">
      <c r="A24" s="4"/>
      <c r="B24" s="4" t="s">
        <v>19</v>
      </c>
      <c r="C24" s="4"/>
      <c r="D24" s="5"/>
      <c r="E24" s="5"/>
    </row>
    <row r="25" spans="1:5" x14ac:dyDescent="0.2">
      <c r="A25" s="4"/>
      <c r="B25" s="6"/>
      <c r="C25" s="6"/>
      <c r="D25" s="5"/>
      <c r="E25" s="5"/>
    </row>
    <row r="26" spans="1:5" ht="21.75" customHeight="1" x14ac:dyDescent="0.2">
      <c r="A26" s="7"/>
      <c r="B26" s="8" t="s">
        <v>289</v>
      </c>
      <c r="C26" s="9"/>
      <c r="D26" s="5" t="s">
        <v>286</v>
      </c>
      <c r="E26" s="10"/>
    </row>
    <row r="27" spans="1:5" x14ac:dyDescent="0.2">
      <c r="A27" s="219" t="s">
        <v>20</v>
      </c>
      <c r="B27" s="219"/>
      <c r="C27" s="11"/>
      <c r="D27" s="219" t="s">
        <v>21</v>
      </c>
      <c r="E27" s="219"/>
    </row>
    <row r="28" spans="1:5" ht="22.5" customHeight="1" x14ac:dyDescent="0.2">
      <c r="A28" s="12"/>
      <c r="B28" s="8" t="s">
        <v>290</v>
      </c>
      <c r="C28" s="9"/>
      <c r="D28" s="5" t="s">
        <v>279</v>
      </c>
      <c r="E28" s="10"/>
    </row>
    <row r="29" spans="1:5" x14ac:dyDescent="0.2">
      <c r="A29" s="219" t="s">
        <v>22</v>
      </c>
      <c r="B29" s="219"/>
      <c r="C29" s="11"/>
      <c r="D29" s="219" t="s">
        <v>21</v>
      </c>
      <c r="E29" s="219"/>
    </row>
    <row r="30" spans="1:5" ht="27.75" customHeight="1" x14ac:dyDescent="0.2">
      <c r="A30" s="13" t="s">
        <v>282</v>
      </c>
      <c r="B30" s="9"/>
      <c r="C30" s="9"/>
      <c r="D30" s="14"/>
      <c r="E30" s="14"/>
    </row>
    <row r="31" spans="1:5" x14ac:dyDescent="0.2">
      <c r="A31" s="219" t="s">
        <v>23</v>
      </c>
      <c r="B31" s="219"/>
      <c r="C31" s="15"/>
      <c r="D31" s="5"/>
      <c r="E31" s="5"/>
    </row>
    <row r="32" spans="1:5" x14ac:dyDescent="0.2">
      <c r="A32" s="16"/>
      <c r="B32" s="16"/>
      <c r="C32" s="16"/>
      <c r="D32" s="16"/>
      <c r="E32" s="16"/>
    </row>
    <row r="33" spans="1:5" x14ac:dyDescent="0.2">
      <c r="A33" s="17"/>
      <c r="B33" s="17"/>
      <c r="C33" s="17"/>
      <c r="D33" s="17"/>
      <c r="E33" s="17"/>
    </row>
    <row r="34" spans="1:5" x14ac:dyDescent="0.2">
      <c r="A34" s="16"/>
      <c r="B34" s="19"/>
      <c r="C34" s="19"/>
      <c r="D34" s="16"/>
      <c r="E34" s="20" t="s">
        <v>24</v>
      </c>
    </row>
    <row r="35" spans="1:5" x14ac:dyDescent="0.2">
      <c r="A35" s="220" t="s">
        <v>25</v>
      </c>
      <c r="B35" s="221"/>
      <c r="C35" s="221"/>
      <c r="D35" s="221"/>
      <c r="E35" s="221"/>
    </row>
    <row r="36" spans="1:5" ht="20.25" customHeight="1" x14ac:dyDescent="0.2">
      <c r="A36" s="227" t="s">
        <v>275</v>
      </c>
      <c r="B36" s="227"/>
      <c r="C36" s="227"/>
      <c r="D36" s="227"/>
      <c r="E36" s="227"/>
    </row>
    <row r="37" spans="1:5" x14ac:dyDescent="0.2">
      <c r="A37" s="23" t="s">
        <v>26</v>
      </c>
      <c r="B37" s="223" t="s">
        <v>27</v>
      </c>
      <c r="C37" s="223"/>
      <c r="D37" s="223"/>
      <c r="E37" s="24" t="s">
        <v>28</v>
      </c>
    </row>
    <row r="38" spans="1:5" x14ac:dyDescent="0.2">
      <c r="A38" s="25">
        <v>1</v>
      </c>
      <c r="B38" s="228">
        <v>2</v>
      </c>
      <c r="C38" s="228"/>
      <c r="D38" s="228"/>
      <c r="E38" s="25">
        <v>3</v>
      </c>
    </row>
    <row r="39" spans="1:5" ht="22.5" customHeight="1" x14ac:dyDescent="0.2">
      <c r="A39" s="26" t="s">
        <v>5</v>
      </c>
      <c r="B39" s="229" t="s">
        <v>29</v>
      </c>
      <c r="C39" s="229"/>
      <c r="D39" s="229"/>
      <c r="E39" s="27">
        <f>MAX(E7:E19)</f>
        <v>2</v>
      </c>
    </row>
    <row r="40" spans="1:5" ht="21" customHeight="1" x14ac:dyDescent="0.2">
      <c r="A40" s="26" t="s">
        <v>6</v>
      </c>
      <c r="B40" s="229" t="s">
        <v>30</v>
      </c>
      <c r="C40" s="229"/>
      <c r="D40" s="229"/>
      <c r="E40" s="27">
        <f>SUM(D7:D19)</f>
        <v>12</v>
      </c>
    </row>
    <row r="41" spans="1:5" ht="20.25" customHeight="1" x14ac:dyDescent="0.2">
      <c r="A41" s="26" t="s">
        <v>7</v>
      </c>
      <c r="B41" s="229" t="s">
        <v>31</v>
      </c>
      <c r="C41" s="229"/>
      <c r="D41" s="229"/>
      <c r="E41" s="28">
        <f>IF(E39=0,0,E40/E39)</f>
        <v>6</v>
      </c>
    </row>
    <row r="42" spans="1:5" x14ac:dyDescent="0.2">
      <c r="A42" s="33"/>
      <c r="B42" s="34"/>
      <c r="C42" s="34"/>
      <c r="D42" s="34"/>
      <c r="E42" s="34"/>
    </row>
    <row r="43" spans="1:5" ht="23.25" customHeight="1" x14ac:dyDescent="0.2">
      <c r="A43" s="4"/>
      <c r="B43" s="4" t="s">
        <v>19</v>
      </c>
      <c r="C43" s="4"/>
      <c r="D43" s="5"/>
      <c r="E43" s="5"/>
    </row>
    <row r="44" spans="1:5" x14ac:dyDescent="0.2">
      <c r="A44" s="4"/>
      <c r="B44" s="6"/>
      <c r="C44" s="6"/>
      <c r="D44" s="5"/>
      <c r="E44" s="5"/>
    </row>
    <row r="45" spans="1:5" ht="18.75" customHeight="1" x14ac:dyDescent="0.2">
      <c r="A45" s="7"/>
      <c r="B45" s="8" t="str">
        <f>B26</f>
        <v>Директор</v>
      </c>
      <c r="C45" s="9"/>
      <c r="D45" s="5" t="str">
        <f>D26</f>
        <v>Семенов Н.А.</v>
      </c>
      <c r="E45" s="10"/>
    </row>
    <row r="46" spans="1:5" x14ac:dyDescent="0.2">
      <c r="A46" s="219" t="s">
        <v>20</v>
      </c>
      <c r="B46" s="219"/>
      <c r="C46" s="11"/>
      <c r="D46" s="219" t="s">
        <v>21</v>
      </c>
      <c r="E46" s="219"/>
    </row>
    <row r="47" spans="1:5" ht="21.75" customHeight="1" x14ac:dyDescent="0.2">
      <c r="A47" s="12"/>
      <c r="B47" s="8" t="str">
        <f>B28</f>
        <v>Ведущий инженер</v>
      </c>
      <c r="C47" s="9"/>
      <c r="D47" s="5" t="str">
        <f>D28</f>
        <v>Федосеева Н.Н.</v>
      </c>
      <c r="E47" s="10"/>
    </row>
    <row r="48" spans="1:5" x14ac:dyDescent="0.2">
      <c r="A48" s="219" t="s">
        <v>22</v>
      </c>
      <c r="B48" s="219"/>
      <c r="C48" s="11"/>
      <c r="D48" s="219" t="s">
        <v>21</v>
      </c>
      <c r="E48" s="219"/>
    </row>
    <row r="49" spans="1:5" ht="24" customHeight="1" x14ac:dyDescent="0.2">
      <c r="A49" s="282" t="str">
        <f>A30:B30</f>
        <v>(4842) 92-62-86;   energetic_bazis@mail.ru</v>
      </c>
      <c r="B49" s="282"/>
      <c r="C49" s="9"/>
      <c r="D49" s="14"/>
      <c r="E49" s="14"/>
    </row>
    <row r="50" spans="1:5" x14ac:dyDescent="0.2">
      <c r="A50" s="219" t="s">
        <v>23</v>
      </c>
      <c r="B50" s="219"/>
      <c r="C50" s="15"/>
      <c r="D50" s="5"/>
      <c r="E50" s="5"/>
    </row>
    <row r="51" spans="1:5" x14ac:dyDescent="0.2">
      <c r="A51" s="16"/>
      <c r="B51" s="16"/>
      <c r="C51" s="16"/>
      <c r="D51" s="16"/>
      <c r="E51" s="16"/>
    </row>
  </sheetData>
  <mergeCells count="25">
    <mergeCell ref="A21:E21"/>
    <mergeCell ref="A50:B50"/>
    <mergeCell ref="A36:E36"/>
    <mergeCell ref="B37:D37"/>
    <mergeCell ref="B38:D38"/>
    <mergeCell ref="B39:D39"/>
    <mergeCell ref="B40:D40"/>
    <mergeCell ref="B41:D41"/>
    <mergeCell ref="A49:B49"/>
    <mergeCell ref="A2:E2"/>
    <mergeCell ref="A46:B46"/>
    <mergeCell ref="D46:E46"/>
    <mergeCell ref="A48:B48"/>
    <mergeCell ref="D48:E48"/>
    <mergeCell ref="A27:B27"/>
    <mergeCell ref="D27:E27"/>
    <mergeCell ref="A29:B29"/>
    <mergeCell ref="D29:E29"/>
    <mergeCell ref="A31:B31"/>
    <mergeCell ref="A35:E35"/>
    <mergeCell ref="A4:A5"/>
    <mergeCell ref="B4:B5"/>
    <mergeCell ref="C4:C5"/>
    <mergeCell ref="D4:D5"/>
    <mergeCell ref="E4:E5"/>
  </mergeCells>
  <phoneticPr fontId="0" type="noConversion"/>
  <dataValidations count="3">
    <dataValidation type="decimal" allowBlank="1" showErrorMessage="1" errorTitle="Ошибка" error="Допускается ввод только неотрицательных чисел!" sqref="C7:D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7:B19">
      <formula1>900</formula1>
    </dataValidation>
    <dataValidation type="whole" allowBlank="1" showErrorMessage="1" errorTitle="Ошибка" error="Допускается ввод только неотрицательных целых чисел!" sqref="E7:E19">
      <formula1>0</formula1>
      <formula2>9.99999999999999E+23</formula2>
    </dataValidation>
  </dataValidations>
  <pageMargins left="0.19685039370078741" right="0" top="0.74803149606299213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74E7"/>
  </sheetPr>
  <dimension ref="B3:J38"/>
  <sheetViews>
    <sheetView workbookViewId="0">
      <selection activeCell="D23" sqref="D23"/>
    </sheetView>
  </sheetViews>
  <sheetFormatPr defaultRowHeight="12.75" x14ac:dyDescent="0.2"/>
  <cols>
    <col min="1" max="1" width="1.7109375" customWidth="1"/>
    <col min="3" max="3" width="36.42578125" customWidth="1"/>
    <col min="4" max="4" width="31.85546875" customWidth="1"/>
    <col min="5" max="5" width="31.7109375" customWidth="1"/>
  </cols>
  <sheetData>
    <row r="3" spans="2:10" ht="25.5" customHeight="1" x14ac:dyDescent="0.2">
      <c r="B3" s="230" t="s">
        <v>35</v>
      </c>
      <c r="C3" s="231"/>
      <c r="D3" s="231"/>
      <c r="E3" s="231"/>
      <c r="F3" s="231"/>
      <c r="G3" s="231"/>
      <c r="H3" s="231"/>
      <c r="I3" s="231"/>
      <c r="J3" s="231"/>
    </row>
    <row r="4" spans="2:10" ht="21" customHeight="1" x14ac:dyDescent="0.2">
      <c r="B4" s="232" t="s">
        <v>275</v>
      </c>
      <c r="C4" s="233"/>
      <c r="D4" s="233"/>
      <c r="E4" s="233"/>
      <c r="F4" s="233"/>
      <c r="G4" s="233"/>
      <c r="H4" s="233"/>
      <c r="I4" s="233"/>
      <c r="J4" s="233"/>
    </row>
    <row r="5" spans="2:10" x14ac:dyDescent="0.2">
      <c r="B5" s="234" t="s">
        <v>26</v>
      </c>
      <c r="C5" s="234" t="s">
        <v>27</v>
      </c>
      <c r="D5" s="234" t="s">
        <v>36</v>
      </c>
      <c r="E5" s="234" t="s">
        <v>37</v>
      </c>
      <c r="F5" s="234" t="s">
        <v>38</v>
      </c>
      <c r="G5" s="235"/>
      <c r="H5" s="235"/>
      <c r="I5" s="235"/>
      <c r="J5" s="235"/>
    </row>
    <row r="6" spans="2:10" ht="24" customHeight="1" x14ac:dyDescent="0.2">
      <c r="B6" s="235"/>
      <c r="C6" s="235"/>
      <c r="D6" s="234"/>
      <c r="E6" s="235"/>
      <c r="F6" s="22">
        <v>2015</v>
      </c>
      <c r="G6" s="22">
        <v>2016</v>
      </c>
      <c r="H6" s="22">
        <v>2017</v>
      </c>
      <c r="I6" s="22">
        <v>2018</v>
      </c>
      <c r="J6" s="22">
        <v>2019</v>
      </c>
    </row>
    <row r="7" spans="2:10" x14ac:dyDescent="0.2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</row>
    <row r="8" spans="2:10" ht="45.75" customHeight="1" x14ac:dyDescent="0.2">
      <c r="B8" s="2" t="s">
        <v>5</v>
      </c>
      <c r="C8" s="41" t="s">
        <v>39</v>
      </c>
      <c r="D8" s="42"/>
      <c r="E8" s="42"/>
      <c r="F8" s="43">
        <f>'ф.1.1 ПоказНажежн (Пп)'!E41*(1-0.015)</f>
        <v>5.91</v>
      </c>
      <c r="G8" s="43">
        <f t="shared" ref="G8:J9" si="0">F8*(1-0.015)</f>
        <v>5.8213499999999998</v>
      </c>
      <c r="H8" s="43">
        <f t="shared" si="0"/>
        <v>5.7340297499999995</v>
      </c>
      <c r="I8" s="43">
        <f t="shared" si="0"/>
        <v>5.6480193037499991</v>
      </c>
      <c r="J8" s="43">
        <f t="shared" si="0"/>
        <v>5.5632990141937491</v>
      </c>
    </row>
    <row r="9" spans="2:10" ht="33.75" customHeight="1" x14ac:dyDescent="0.2">
      <c r="B9" s="2" t="s">
        <v>6</v>
      </c>
      <c r="C9" s="41" t="s">
        <v>40</v>
      </c>
      <c r="D9" s="44"/>
      <c r="E9" s="44"/>
      <c r="F9" s="43">
        <f>'ф.3 ПоказТехприсоед (Птпр)'!E36*(1-0.015)</f>
        <v>0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</row>
    <row r="10" spans="2:10" ht="40.5" customHeight="1" x14ac:dyDescent="0.2">
      <c r="B10" s="2" t="s">
        <v>7</v>
      </c>
      <c r="C10" s="41" t="s">
        <v>41</v>
      </c>
      <c r="D10" s="42"/>
      <c r="E10" s="42"/>
      <c r="F10" s="45">
        <f>'ф.2.4 Предлож_ТСО'!E48</f>
        <v>0.89749999999999996</v>
      </c>
      <c r="G10" s="45">
        <f>'ф.2.4 Предлож_ТСО'!F48</f>
        <v>0.89749999999999996</v>
      </c>
      <c r="H10" s="45">
        <f>'ф.2.4 Предлож_ТСО'!G48</f>
        <v>0.89749999999999996</v>
      </c>
      <c r="I10" s="45">
        <f>'ф.2.4 Предлож_ТСО'!H48</f>
        <v>0.89749999999999996</v>
      </c>
      <c r="J10" s="45">
        <f>'ф.2.4 Предлож_ТСО'!I48</f>
        <v>0.89749999999999996</v>
      </c>
    </row>
    <row r="11" spans="2:10" x14ac:dyDescent="0.2">
      <c r="B11" s="16"/>
      <c r="C11" s="16"/>
      <c r="D11" s="16"/>
      <c r="E11" s="16"/>
      <c r="F11" s="16"/>
      <c r="G11" s="16"/>
      <c r="H11" s="16"/>
      <c r="I11" s="16"/>
      <c r="J11" s="16"/>
    </row>
    <row r="12" spans="2:10" x14ac:dyDescent="0.2">
      <c r="B12" s="16"/>
      <c r="C12" s="46"/>
      <c r="D12" s="16"/>
      <c r="E12" s="16"/>
      <c r="F12" s="16"/>
      <c r="G12" s="16"/>
      <c r="H12" s="16"/>
      <c r="I12" s="16"/>
      <c r="J12" s="16"/>
    </row>
    <row r="13" spans="2:10" x14ac:dyDescent="0.2">
      <c r="B13" s="4"/>
      <c r="C13" s="4" t="s">
        <v>19</v>
      </c>
      <c r="D13" s="6"/>
      <c r="E13" s="5"/>
      <c r="F13" s="5"/>
      <c r="G13" s="5"/>
      <c r="H13" s="4"/>
      <c r="I13" s="4"/>
      <c r="J13" s="4"/>
    </row>
    <row r="14" spans="2:10" x14ac:dyDescent="0.2">
      <c r="B14" s="4"/>
      <c r="C14" s="6"/>
      <c r="D14" s="6"/>
      <c r="E14" s="5"/>
      <c r="F14" s="5"/>
      <c r="G14" s="5"/>
      <c r="H14" s="4"/>
      <c r="I14" s="4"/>
      <c r="J14" s="4"/>
    </row>
    <row r="15" spans="2:10" ht="33.75" customHeight="1" x14ac:dyDescent="0.2">
      <c r="B15" s="7"/>
      <c r="C15" s="8" t="s">
        <v>289</v>
      </c>
      <c r="D15" s="283" t="s">
        <v>286</v>
      </c>
      <c r="E15" s="283"/>
      <c r="F15" s="5"/>
      <c r="G15" s="5"/>
      <c r="H15" s="4"/>
      <c r="I15" s="4"/>
      <c r="J15" s="4"/>
    </row>
    <row r="16" spans="2:10" x14ac:dyDescent="0.2">
      <c r="B16" s="219" t="s">
        <v>20</v>
      </c>
      <c r="C16" s="219"/>
      <c r="D16" s="219" t="s">
        <v>21</v>
      </c>
      <c r="E16" s="219"/>
      <c r="F16" s="5"/>
      <c r="G16" s="5"/>
      <c r="H16" s="4"/>
      <c r="I16" s="4"/>
      <c r="J16" s="4"/>
    </row>
    <row r="17" spans="2:10" ht="34.5" customHeight="1" x14ac:dyDescent="0.2">
      <c r="B17" s="12"/>
      <c r="C17" s="8" t="s">
        <v>278</v>
      </c>
      <c r="D17" s="283" t="s">
        <v>279</v>
      </c>
      <c r="E17" s="283"/>
      <c r="F17" s="5"/>
      <c r="G17" s="5"/>
      <c r="H17" s="4"/>
      <c r="I17" s="4"/>
      <c r="J17" s="4"/>
    </row>
    <row r="18" spans="2:10" x14ac:dyDescent="0.2">
      <c r="B18" s="219" t="s">
        <v>22</v>
      </c>
      <c r="C18" s="219"/>
      <c r="D18" s="219" t="s">
        <v>21</v>
      </c>
      <c r="E18" s="219"/>
      <c r="F18" s="5"/>
      <c r="G18" s="5"/>
      <c r="H18" s="4"/>
      <c r="I18" s="4"/>
      <c r="J18" s="4"/>
    </row>
    <row r="19" spans="2:10" ht="27.75" customHeight="1" x14ac:dyDescent="0.2">
      <c r="B19" s="13" t="str">
        <f>IF(DL_Tel&lt;&gt;"","Телефон: " &amp;DL_Tel &amp;", ","") &amp;IF(DL_email&lt;&gt;"","e-mail: " &amp;DL_email,"")</f>
        <v/>
      </c>
      <c r="C19" s="9" t="s">
        <v>291</v>
      </c>
      <c r="D19" s="9"/>
      <c r="E19" s="47"/>
      <c r="F19" s="5"/>
      <c r="G19" s="5"/>
      <c r="H19" s="4"/>
      <c r="I19" s="4"/>
      <c r="J19" s="4"/>
    </row>
    <row r="20" spans="2:10" ht="26.25" customHeight="1" x14ac:dyDescent="0.2">
      <c r="B20" s="219" t="s">
        <v>23</v>
      </c>
      <c r="C20" s="219"/>
      <c r="D20" s="48"/>
      <c r="E20" s="48"/>
      <c r="F20" s="5"/>
      <c r="G20" s="5"/>
      <c r="H20" s="4"/>
      <c r="I20" s="4"/>
      <c r="J20" s="4"/>
    </row>
    <row r="21" spans="2:10" x14ac:dyDescent="0.2">
      <c r="B21" s="16"/>
      <c r="C21" s="16"/>
      <c r="D21" s="16"/>
      <c r="E21" s="16"/>
      <c r="F21" s="16"/>
      <c r="G21" s="16"/>
      <c r="H21" s="16"/>
      <c r="I21" s="16"/>
      <c r="J21" s="16"/>
    </row>
    <row r="22" spans="2:10" x14ac:dyDescent="0.2">
      <c r="B22" s="18"/>
      <c r="C22" s="18"/>
      <c r="D22" s="18"/>
      <c r="E22" s="18"/>
      <c r="F22" s="18"/>
      <c r="G22" s="18"/>
      <c r="H22" s="18"/>
      <c r="I22" s="18"/>
      <c r="J22" s="18"/>
    </row>
    <row r="23" spans="2:10" x14ac:dyDescent="0.2">
      <c r="B23" s="32"/>
      <c r="C23" s="32"/>
      <c r="D23" s="32"/>
      <c r="E23" s="32"/>
      <c r="F23" s="32"/>
      <c r="G23" s="32"/>
      <c r="H23" s="32"/>
      <c r="I23" s="32"/>
      <c r="J23" s="32"/>
    </row>
    <row r="24" spans="2:10" x14ac:dyDescent="0.2">
      <c r="B24" s="32"/>
      <c r="C24" s="32"/>
      <c r="D24" s="32"/>
      <c r="E24" s="32"/>
      <c r="F24" s="32"/>
      <c r="G24" s="32"/>
      <c r="H24" s="32"/>
      <c r="I24" s="32"/>
      <c r="J24" s="32"/>
    </row>
    <row r="25" spans="2:10" x14ac:dyDescent="0.2">
      <c r="B25" s="32"/>
      <c r="C25" s="32"/>
      <c r="D25" s="32"/>
      <c r="E25" s="32"/>
      <c r="F25" s="32"/>
      <c r="G25" s="32"/>
      <c r="H25" s="32"/>
      <c r="I25" s="32"/>
      <c r="J25" s="32"/>
    </row>
    <row r="26" spans="2:10" x14ac:dyDescent="0.2">
      <c r="B26" s="32"/>
      <c r="C26" s="32"/>
      <c r="D26" s="32"/>
      <c r="E26" s="32"/>
      <c r="F26" s="32"/>
      <c r="G26" s="32"/>
      <c r="H26" s="32"/>
      <c r="I26" s="32"/>
      <c r="J26" s="32"/>
    </row>
    <row r="27" spans="2:10" x14ac:dyDescent="0.2">
      <c r="B27" s="32"/>
      <c r="C27" s="32"/>
      <c r="D27" s="32"/>
      <c r="E27" s="32"/>
      <c r="F27" s="32"/>
      <c r="G27" s="32"/>
      <c r="H27" s="32"/>
      <c r="I27" s="32"/>
      <c r="J27" s="32"/>
    </row>
    <row r="28" spans="2:10" x14ac:dyDescent="0.2">
      <c r="B28" s="32"/>
      <c r="C28" s="32"/>
      <c r="D28" s="32"/>
      <c r="E28" s="32"/>
      <c r="F28" s="32"/>
      <c r="G28" s="32"/>
      <c r="H28" s="32"/>
      <c r="I28" s="32"/>
      <c r="J28" s="32"/>
    </row>
    <row r="29" spans="2:10" x14ac:dyDescent="0.2">
      <c r="B29" s="32"/>
      <c r="C29" s="32"/>
      <c r="D29" s="32"/>
      <c r="E29" s="32"/>
      <c r="F29" s="32"/>
      <c r="G29" s="32"/>
      <c r="H29" s="32"/>
      <c r="I29" s="32"/>
      <c r="J29" s="32"/>
    </row>
    <row r="30" spans="2:10" x14ac:dyDescent="0.2">
      <c r="B30" s="32"/>
      <c r="C30" s="32"/>
      <c r="D30" s="32"/>
      <c r="E30" s="32"/>
      <c r="F30" s="32"/>
      <c r="G30" s="32"/>
      <c r="H30" s="32"/>
      <c r="I30" s="32"/>
      <c r="J30" s="32"/>
    </row>
    <row r="31" spans="2:10" x14ac:dyDescent="0.2">
      <c r="B31" s="32"/>
      <c r="C31" s="32"/>
      <c r="D31" s="32"/>
      <c r="E31" s="32"/>
      <c r="F31" s="32"/>
      <c r="G31" s="32"/>
      <c r="H31" s="32"/>
      <c r="I31" s="32"/>
      <c r="J31" s="32"/>
    </row>
    <row r="32" spans="2:10" x14ac:dyDescent="0.2">
      <c r="B32" s="32"/>
      <c r="C32" s="32"/>
      <c r="D32" s="32"/>
      <c r="E32" s="32"/>
      <c r="F32" s="32"/>
      <c r="G32" s="32"/>
      <c r="H32" s="32"/>
      <c r="I32" s="32"/>
      <c r="J32" s="32"/>
    </row>
    <row r="33" spans="2:10" x14ac:dyDescent="0.2">
      <c r="B33" s="32"/>
      <c r="C33" s="32"/>
      <c r="D33" s="32"/>
      <c r="E33" s="32"/>
      <c r="F33" s="32"/>
      <c r="G33" s="32"/>
      <c r="H33" s="32"/>
      <c r="I33" s="32"/>
      <c r="J33" s="32"/>
    </row>
    <row r="34" spans="2:10" x14ac:dyDescent="0.2">
      <c r="B34" s="32"/>
      <c r="C34" s="32"/>
      <c r="D34" s="32"/>
      <c r="E34" s="32"/>
      <c r="F34" s="32"/>
      <c r="G34" s="32"/>
      <c r="H34" s="32"/>
      <c r="I34" s="32"/>
      <c r="J34" s="32"/>
    </row>
    <row r="35" spans="2:10" x14ac:dyDescent="0.2">
      <c r="B35" s="32"/>
      <c r="C35" s="32"/>
      <c r="D35" s="32"/>
      <c r="E35" s="32"/>
      <c r="F35" s="32"/>
      <c r="G35" s="32"/>
      <c r="H35" s="32"/>
      <c r="I35" s="32"/>
      <c r="J35" s="32"/>
    </row>
    <row r="36" spans="2:10" x14ac:dyDescent="0.2">
      <c r="B36" s="32"/>
      <c r="C36" s="32"/>
      <c r="D36" s="32"/>
      <c r="E36" s="32"/>
      <c r="F36" s="32"/>
      <c r="G36" s="32"/>
      <c r="H36" s="32"/>
      <c r="I36" s="32"/>
      <c r="J36" s="32"/>
    </row>
    <row r="37" spans="2:10" x14ac:dyDescent="0.2">
      <c r="B37" s="32"/>
      <c r="C37" s="32"/>
      <c r="D37" s="32"/>
      <c r="E37" s="32"/>
      <c r="F37" s="32"/>
      <c r="G37" s="32"/>
      <c r="H37" s="32"/>
      <c r="I37" s="32"/>
      <c r="J37" s="32"/>
    </row>
    <row r="38" spans="2:10" x14ac:dyDescent="0.2">
      <c r="B38" s="32"/>
      <c r="C38" s="32"/>
      <c r="D38" s="32"/>
      <c r="E38" s="32"/>
      <c r="F38" s="32"/>
      <c r="G38" s="32"/>
      <c r="H38" s="32"/>
      <c r="I38" s="32"/>
      <c r="J38" s="32"/>
    </row>
  </sheetData>
  <mergeCells count="14">
    <mergeCell ref="B18:C18"/>
    <mergeCell ref="D18:E18"/>
    <mergeCell ref="B20:C20"/>
    <mergeCell ref="B3:J3"/>
    <mergeCell ref="B4:J4"/>
    <mergeCell ref="B5:B6"/>
    <mergeCell ref="C5:C6"/>
    <mergeCell ref="D5:D6"/>
    <mergeCell ref="E5:E6"/>
    <mergeCell ref="F5:J5"/>
    <mergeCell ref="B16:C16"/>
    <mergeCell ref="D16:E16"/>
    <mergeCell ref="D15:E15"/>
    <mergeCell ref="D17:E17"/>
  </mergeCells>
  <phoneticPr fontId="0" type="noConversion"/>
  <conditionalFormatting sqref="D8:J8 D9:E9 G9:J9 D10:J10">
    <cfRule type="cellIs" dxfId="155" priority="4" stopIfTrue="1" operator="equal">
      <formula>""""""</formula>
    </cfRule>
    <cfRule type="cellIs" dxfId="154" priority="5" stopIfTrue="1" operator="between">
      <formula>""""""</formula>
      <formula>""""""</formula>
    </cfRule>
    <cfRule type="cellIs" dxfId="153" priority="6" stopIfTrue="1" operator="equal">
      <formula>""""""</formula>
    </cfRule>
  </conditionalFormatting>
  <conditionalFormatting sqref="F9">
    <cfRule type="cellIs" dxfId="152" priority="1" stopIfTrue="1" operator="equal">
      <formula>""""""</formula>
    </cfRule>
    <cfRule type="cellIs" dxfId="151" priority="2" stopIfTrue="1" operator="between">
      <formula>""""""</formula>
      <formula>""""""</formula>
    </cfRule>
    <cfRule type="cellIs" dxfId="150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F8:J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8:E10">
      <formula1>900</formula1>
    </dataValidation>
  </dataValidations>
  <pageMargins left="0" right="0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3:AG72"/>
  <sheetViews>
    <sheetView topLeftCell="A10" zoomScale="84" zoomScaleNormal="84" workbookViewId="0">
      <selection activeCell="A30" sqref="A30"/>
    </sheetView>
  </sheetViews>
  <sheetFormatPr defaultRowHeight="12.75" x14ac:dyDescent="0.2"/>
  <cols>
    <col min="1" max="1" width="1.7109375" customWidth="1"/>
    <col min="3" max="3" width="72.140625" customWidth="1"/>
    <col min="4" max="4" width="5" customWidth="1"/>
    <col min="10" max="10" width="5.7109375" customWidth="1"/>
    <col min="16" max="16" width="3.5703125" customWidth="1"/>
    <col min="22" max="22" width="4.28515625" customWidth="1"/>
    <col min="28" max="28" width="4.42578125" customWidth="1"/>
  </cols>
  <sheetData>
    <row r="3" spans="2:30" x14ac:dyDescent="0.2">
      <c r="B3" s="246" t="s">
        <v>65</v>
      </c>
      <c r="C3" s="246"/>
      <c r="D3" s="56"/>
      <c r="E3" s="56"/>
      <c r="F3" s="56"/>
    </row>
    <row r="4" spans="2:30" ht="22.5" customHeight="1" x14ac:dyDescent="0.2">
      <c r="B4" s="241" t="s">
        <v>275</v>
      </c>
      <c r="C4" s="241"/>
      <c r="D4" s="57"/>
      <c r="E4" s="56"/>
      <c r="F4" s="56"/>
    </row>
    <row r="5" spans="2:30" x14ac:dyDescent="0.2">
      <c r="B5" s="58"/>
      <c r="C5" s="58"/>
      <c r="D5" s="57"/>
      <c r="E5" s="56"/>
      <c r="F5" s="56"/>
    </row>
    <row r="6" spans="2:30" x14ac:dyDescent="0.2">
      <c r="B6" s="247" t="s">
        <v>66</v>
      </c>
      <c r="C6" s="247" t="s">
        <v>67</v>
      </c>
      <c r="D6" s="59"/>
      <c r="E6" s="249" t="s">
        <v>102</v>
      </c>
      <c r="F6" s="250"/>
      <c r="K6" s="236" t="s">
        <v>103</v>
      </c>
      <c r="L6" s="237"/>
      <c r="Q6" s="236" t="s">
        <v>125</v>
      </c>
      <c r="R6" s="237"/>
      <c r="W6" s="236" t="s">
        <v>126</v>
      </c>
      <c r="X6" s="237"/>
      <c r="AC6" s="236" t="s">
        <v>127</v>
      </c>
      <c r="AD6" s="237"/>
    </row>
    <row r="7" spans="2:30" x14ac:dyDescent="0.2">
      <c r="B7" s="248"/>
      <c r="C7" s="248"/>
      <c r="D7" s="59"/>
      <c r="E7" s="60" t="s">
        <v>68</v>
      </c>
      <c r="F7" s="60" t="s">
        <v>69</v>
      </c>
      <c r="K7" s="80" t="s">
        <v>68</v>
      </c>
      <c r="L7" s="80" t="s">
        <v>69</v>
      </c>
      <c r="Q7" s="80" t="s">
        <v>68</v>
      </c>
      <c r="R7" s="80" t="s">
        <v>69</v>
      </c>
      <c r="W7" s="80" t="s">
        <v>68</v>
      </c>
      <c r="X7" s="80" t="s">
        <v>69</v>
      </c>
      <c r="AC7" s="80" t="s">
        <v>68</v>
      </c>
      <c r="AD7" s="80" t="s">
        <v>69</v>
      </c>
    </row>
    <row r="8" spans="2:30" x14ac:dyDescent="0.2">
      <c r="B8" s="61" t="s">
        <v>5</v>
      </c>
      <c r="C8" s="61" t="s">
        <v>6</v>
      </c>
      <c r="D8" s="62"/>
      <c r="E8" s="61" t="s">
        <v>7</v>
      </c>
      <c r="F8" s="61" t="s">
        <v>8</v>
      </c>
      <c r="K8" s="81" t="s">
        <v>9</v>
      </c>
      <c r="L8" s="81" t="s">
        <v>10</v>
      </c>
      <c r="Q8" s="81" t="s">
        <v>9</v>
      </c>
      <c r="R8" s="81" t="s">
        <v>10</v>
      </c>
      <c r="W8" s="81" t="s">
        <v>9</v>
      </c>
      <c r="X8" s="81" t="s">
        <v>10</v>
      </c>
      <c r="AC8" s="81" t="s">
        <v>9</v>
      </c>
      <c r="AD8" s="81" t="s">
        <v>10</v>
      </c>
    </row>
    <row r="9" spans="2:30" ht="38.25" x14ac:dyDescent="0.2">
      <c r="B9" s="63" t="s">
        <v>5</v>
      </c>
      <c r="C9" s="64" t="s">
        <v>70</v>
      </c>
      <c r="D9" s="65"/>
      <c r="E9" s="66"/>
      <c r="F9" s="66"/>
      <c r="K9" s="82"/>
      <c r="L9" s="82"/>
      <c r="Q9" s="82"/>
      <c r="R9" s="82"/>
      <c r="W9" s="82"/>
      <c r="X9" s="82"/>
      <c r="AC9" s="82"/>
      <c r="AD9" s="82"/>
    </row>
    <row r="10" spans="2:30" ht="25.5" x14ac:dyDescent="0.2">
      <c r="B10" s="243" t="s">
        <v>71</v>
      </c>
      <c r="C10" s="67" t="s">
        <v>72</v>
      </c>
      <c r="D10" s="65"/>
      <c r="E10" s="68">
        <f t="shared" ref="E10:E16" si="0">F10</f>
        <v>1</v>
      </c>
      <c r="F10" s="69">
        <v>1</v>
      </c>
      <c r="K10" s="68">
        <f>L10</f>
        <v>1.0149999999999999</v>
      </c>
      <c r="L10" s="68">
        <f>F10*(1+0.015)</f>
        <v>1.0149999999999999</v>
      </c>
      <c r="Q10" s="68">
        <f>R10</f>
        <v>1.0302249999999997</v>
      </c>
      <c r="R10" s="68">
        <f>L10*(1+0.015)</f>
        <v>1.0302249999999997</v>
      </c>
      <c r="W10" s="68">
        <f>X10</f>
        <v>1.0456783749999996</v>
      </c>
      <c r="X10" s="68">
        <f>R10*(1+0.015)</f>
        <v>1.0456783749999996</v>
      </c>
      <c r="AC10" s="68">
        <f>AD10</f>
        <v>1.0613635506249994</v>
      </c>
      <c r="AD10" s="68">
        <f>X10*(1+0.015)</f>
        <v>1.0613635506249994</v>
      </c>
    </row>
    <row r="11" spans="2:30" x14ac:dyDescent="0.2">
      <c r="B11" s="243"/>
      <c r="C11" s="67" t="s">
        <v>73</v>
      </c>
      <c r="D11" s="65"/>
      <c r="E11" s="68">
        <v>1</v>
      </c>
      <c r="F11" s="69">
        <v>1</v>
      </c>
      <c r="K11" s="68">
        <f>L11</f>
        <v>1.0149999999999999</v>
      </c>
      <c r="L11" s="68">
        <f>F11*(1+0.015)</f>
        <v>1.0149999999999999</v>
      </c>
      <c r="Q11" s="68">
        <f>R11</f>
        <v>1.0302249999999997</v>
      </c>
      <c r="R11" s="68">
        <f>L11*(1+0.015)</f>
        <v>1.0302249999999997</v>
      </c>
      <c r="W11" s="68">
        <f>X11</f>
        <v>1.0456783749999996</v>
      </c>
      <c r="X11" s="68">
        <f>R11*(1+0.015)</f>
        <v>1.0456783749999996</v>
      </c>
      <c r="AC11" s="68">
        <f>AD11</f>
        <v>1.0613635506249994</v>
      </c>
      <c r="AD11" s="68">
        <f>X11*(1+0.015)</f>
        <v>1.0613635506249994</v>
      </c>
    </row>
    <row r="12" spans="2:30" ht="51" x14ac:dyDescent="0.2">
      <c r="B12" s="63" t="s">
        <v>74</v>
      </c>
      <c r="C12" s="70" t="s">
        <v>75</v>
      </c>
      <c r="D12" s="71"/>
      <c r="E12" s="72"/>
      <c r="F12" s="72"/>
      <c r="K12" s="72"/>
      <c r="L12" s="72"/>
      <c r="Q12" s="72"/>
      <c r="R12" s="72"/>
      <c r="W12" s="72"/>
      <c r="X12" s="72"/>
      <c r="AC12" s="72"/>
      <c r="AD12" s="72"/>
    </row>
    <row r="13" spans="2:30" ht="25.5" x14ac:dyDescent="0.2">
      <c r="B13" s="63" t="s">
        <v>76</v>
      </c>
      <c r="C13" s="73" t="s">
        <v>77</v>
      </c>
      <c r="D13" s="74"/>
      <c r="E13" s="68">
        <f t="shared" si="0"/>
        <v>1</v>
      </c>
      <c r="F13" s="69">
        <v>1</v>
      </c>
      <c r="K13" s="68">
        <f t="shared" ref="K13:K30" si="1">L13</f>
        <v>1.0149999999999999</v>
      </c>
      <c r="L13" s="68">
        <f>F13*(1+0.015)</f>
        <v>1.0149999999999999</v>
      </c>
      <c r="Q13" s="68">
        <f>R13</f>
        <v>1.0302249999999997</v>
      </c>
      <c r="R13" s="68">
        <f>L13*(1+0.015)</f>
        <v>1.0302249999999997</v>
      </c>
      <c r="W13" s="68">
        <f>X13</f>
        <v>1.0456783749999996</v>
      </c>
      <c r="X13" s="68">
        <f>R13*(1+0.015)</f>
        <v>1.0456783749999996</v>
      </c>
      <c r="AC13" s="68">
        <f>AD13</f>
        <v>1.0613635506249994</v>
      </c>
      <c r="AD13" s="68">
        <f>X13*(1+0.015)</f>
        <v>1.0613635506249994</v>
      </c>
    </row>
    <row r="14" spans="2:30" ht="38.25" x14ac:dyDescent="0.2">
      <c r="B14" s="63" t="s">
        <v>78</v>
      </c>
      <c r="C14" s="73" t="s">
        <v>79</v>
      </c>
      <c r="D14" s="74"/>
      <c r="E14" s="75">
        <f t="shared" si="0"/>
        <v>1</v>
      </c>
      <c r="F14" s="76">
        <v>1</v>
      </c>
      <c r="K14" s="75">
        <f t="shared" si="1"/>
        <v>1</v>
      </c>
      <c r="L14" s="68">
        <f>F14</f>
        <v>1</v>
      </c>
      <c r="Q14" s="75">
        <f>R14</f>
        <v>1</v>
      </c>
      <c r="R14" s="68">
        <f>L14</f>
        <v>1</v>
      </c>
      <c r="W14" s="75">
        <f>X14</f>
        <v>1</v>
      </c>
      <c r="X14" s="68">
        <f>R14</f>
        <v>1</v>
      </c>
      <c r="AC14" s="75">
        <f>AD14</f>
        <v>1</v>
      </c>
      <c r="AD14" s="68">
        <f>X14</f>
        <v>1</v>
      </c>
    </row>
    <row r="15" spans="2:30" ht="25.5" x14ac:dyDescent="0.2">
      <c r="B15" s="63" t="s">
        <v>80</v>
      </c>
      <c r="C15" s="73" t="s">
        <v>81</v>
      </c>
      <c r="D15" s="74"/>
      <c r="E15" s="68">
        <f t="shared" si="0"/>
        <v>1</v>
      </c>
      <c r="F15" s="69">
        <v>1</v>
      </c>
      <c r="K15" s="68">
        <f t="shared" si="1"/>
        <v>1.0149999999999999</v>
      </c>
      <c r="L15" s="68">
        <f>F15*(1+0.015)</f>
        <v>1.0149999999999999</v>
      </c>
      <c r="Q15" s="68">
        <f>R15</f>
        <v>1.0302249999999997</v>
      </c>
      <c r="R15" s="68">
        <f>L15*(1+0.015)</f>
        <v>1.0302249999999997</v>
      </c>
      <c r="W15" s="68">
        <f>X15</f>
        <v>1.0456783749999996</v>
      </c>
      <c r="X15" s="68">
        <f>R15*(1+0.015)</f>
        <v>1.0456783749999996</v>
      </c>
      <c r="AC15" s="68">
        <f>AD15</f>
        <v>1.0613635506249994</v>
      </c>
      <c r="AD15" s="68">
        <f>X15*(1+0.015)</f>
        <v>1.0613635506249994</v>
      </c>
    </row>
    <row r="16" spans="2:30" ht="38.25" x14ac:dyDescent="0.2">
      <c r="B16" s="63" t="s">
        <v>82</v>
      </c>
      <c r="C16" s="73" t="s">
        <v>83</v>
      </c>
      <c r="D16" s="74"/>
      <c r="E16" s="68">
        <f t="shared" si="0"/>
        <v>1</v>
      </c>
      <c r="F16" s="69">
        <v>1</v>
      </c>
      <c r="K16" s="68">
        <f t="shared" si="1"/>
        <v>1.0149999999999999</v>
      </c>
      <c r="L16" s="68">
        <f>F16*(1+0.015)</f>
        <v>1.0149999999999999</v>
      </c>
      <c r="Q16" s="68">
        <f>R16</f>
        <v>1.0302249999999997</v>
      </c>
      <c r="R16" s="68">
        <f>L16*(1+0.015)</f>
        <v>1.0302249999999997</v>
      </c>
      <c r="W16" s="68">
        <f>X16</f>
        <v>1.0456783749999996</v>
      </c>
      <c r="X16" s="68">
        <f>R16*(1+0.015)</f>
        <v>1.0456783749999996</v>
      </c>
      <c r="AC16" s="68">
        <f>AD16</f>
        <v>1.0613635506249994</v>
      </c>
      <c r="AD16" s="68">
        <f>X16*(1+0.015)</f>
        <v>1.0613635506249994</v>
      </c>
    </row>
    <row r="17" spans="2:30" ht="38.25" x14ac:dyDescent="0.2">
      <c r="B17" s="63" t="s">
        <v>6</v>
      </c>
      <c r="C17" s="77" t="s">
        <v>84</v>
      </c>
      <c r="D17" s="65"/>
      <c r="E17" s="78"/>
      <c r="F17" s="78"/>
      <c r="K17" s="78"/>
      <c r="L17" s="78"/>
      <c r="Q17" s="78"/>
      <c r="R17" s="78"/>
      <c r="W17" s="78"/>
      <c r="X17" s="78"/>
      <c r="AC17" s="78"/>
      <c r="AD17" s="78"/>
    </row>
    <row r="18" spans="2:30" ht="25.5" x14ac:dyDescent="0.2">
      <c r="B18" s="63" t="s">
        <v>85</v>
      </c>
      <c r="C18" s="79" t="s">
        <v>86</v>
      </c>
      <c r="D18" s="71"/>
      <c r="E18" s="75">
        <f>F18</f>
        <v>1</v>
      </c>
      <c r="F18" s="76">
        <v>1</v>
      </c>
      <c r="K18" s="75">
        <f t="shared" si="1"/>
        <v>1</v>
      </c>
      <c r="L18" s="68">
        <f>F18</f>
        <v>1</v>
      </c>
      <c r="Q18" s="75">
        <f>R18</f>
        <v>1</v>
      </c>
      <c r="R18" s="68">
        <f>L18</f>
        <v>1</v>
      </c>
      <c r="W18" s="75">
        <f>X18</f>
        <v>1</v>
      </c>
      <c r="X18" s="68">
        <f>R18</f>
        <v>1</v>
      </c>
      <c r="AC18" s="75">
        <f>AD18</f>
        <v>1</v>
      </c>
      <c r="AD18" s="68">
        <f>X18</f>
        <v>1</v>
      </c>
    </row>
    <row r="19" spans="2:30" ht="38.25" x14ac:dyDescent="0.2">
      <c r="B19" s="63" t="s">
        <v>87</v>
      </c>
      <c r="C19" s="79" t="s">
        <v>88</v>
      </c>
      <c r="D19" s="71"/>
      <c r="E19" s="75">
        <f>F19</f>
        <v>0</v>
      </c>
      <c r="F19" s="76">
        <v>0</v>
      </c>
      <c r="K19" s="75">
        <f t="shared" si="1"/>
        <v>0</v>
      </c>
      <c r="L19" s="68">
        <f>F19</f>
        <v>0</v>
      </c>
      <c r="Q19" s="75">
        <f>R19</f>
        <v>0</v>
      </c>
      <c r="R19" s="68">
        <f>L19</f>
        <v>0</v>
      </c>
      <c r="W19" s="75">
        <f>X19</f>
        <v>0</v>
      </c>
      <c r="X19" s="68">
        <f>R19</f>
        <v>0</v>
      </c>
      <c r="AC19" s="75">
        <f>AD19</f>
        <v>0</v>
      </c>
      <c r="AD19" s="68">
        <f>X19</f>
        <v>0</v>
      </c>
    </row>
    <row r="20" spans="2:30" ht="38.25" x14ac:dyDescent="0.2">
      <c r="B20" s="63" t="s">
        <v>89</v>
      </c>
      <c r="C20" s="79" t="s">
        <v>90</v>
      </c>
      <c r="D20" s="71"/>
      <c r="E20" s="75">
        <f>F20</f>
        <v>0</v>
      </c>
      <c r="F20" s="76">
        <v>0</v>
      </c>
      <c r="K20" s="75">
        <f t="shared" si="1"/>
        <v>0</v>
      </c>
      <c r="L20" s="68">
        <f>F20</f>
        <v>0</v>
      </c>
      <c r="Q20" s="75">
        <f>R20</f>
        <v>0</v>
      </c>
      <c r="R20" s="68">
        <f>L20</f>
        <v>0</v>
      </c>
      <c r="W20" s="75">
        <f>X20</f>
        <v>0</v>
      </c>
      <c r="X20" s="68">
        <f>R20</f>
        <v>0</v>
      </c>
      <c r="AC20" s="75">
        <f>AD20</f>
        <v>0</v>
      </c>
      <c r="AD20" s="68">
        <f>X20</f>
        <v>0</v>
      </c>
    </row>
    <row r="21" spans="2:30" ht="38.25" x14ac:dyDescent="0.2">
      <c r="B21" s="63" t="s">
        <v>7</v>
      </c>
      <c r="C21" s="77" t="s">
        <v>91</v>
      </c>
      <c r="D21" s="65"/>
      <c r="E21" s="75">
        <f>F21</f>
        <v>1</v>
      </c>
      <c r="F21" s="76">
        <v>1</v>
      </c>
      <c r="K21" s="75">
        <f t="shared" si="1"/>
        <v>1</v>
      </c>
      <c r="L21" s="68">
        <f>F21</f>
        <v>1</v>
      </c>
      <c r="Q21" s="75">
        <f>R21</f>
        <v>1</v>
      </c>
      <c r="R21" s="68">
        <f>L21</f>
        <v>1</v>
      </c>
      <c r="W21" s="75">
        <f>X21</f>
        <v>1</v>
      </c>
      <c r="X21" s="68">
        <f>R21</f>
        <v>1</v>
      </c>
      <c r="AC21" s="75">
        <f>AD21</f>
        <v>1</v>
      </c>
      <c r="AD21" s="68">
        <f>X21</f>
        <v>1</v>
      </c>
    </row>
    <row r="22" spans="2:30" ht="51" x14ac:dyDescent="0.2">
      <c r="B22" s="63" t="s">
        <v>8</v>
      </c>
      <c r="C22" s="77" t="s">
        <v>92</v>
      </c>
      <c r="D22" s="65"/>
      <c r="E22" s="75">
        <f>F22</f>
        <v>1</v>
      </c>
      <c r="F22" s="76">
        <v>1</v>
      </c>
      <c r="K22" s="75">
        <f t="shared" si="1"/>
        <v>1</v>
      </c>
      <c r="L22" s="68">
        <f>F22</f>
        <v>1</v>
      </c>
      <c r="Q22" s="75">
        <f>R22</f>
        <v>1</v>
      </c>
      <c r="R22" s="68">
        <f>L22</f>
        <v>1</v>
      </c>
      <c r="W22" s="75">
        <f>X22</f>
        <v>1</v>
      </c>
      <c r="X22" s="68">
        <f>R22</f>
        <v>1</v>
      </c>
      <c r="AC22" s="75">
        <f>AD22</f>
        <v>1</v>
      </c>
      <c r="AD22" s="68">
        <f>X22</f>
        <v>1</v>
      </c>
    </row>
    <row r="23" spans="2:30" ht="25.5" x14ac:dyDescent="0.2">
      <c r="B23" s="63" t="s">
        <v>9</v>
      </c>
      <c r="C23" s="77" t="s">
        <v>93</v>
      </c>
      <c r="D23" s="65"/>
      <c r="E23" s="78"/>
      <c r="F23" s="78"/>
      <c r="K23" s="78"/>
      <c r="L23" s="78"/>
      <c r="Q23" s="78"/>
      <c r="R23" s="78"/>
      <c r="W23" s="78"/>
      <c r="X23" s="78"/>
      <c r="AC23" s="78"/>
      <c r="AD23" s="78"/>
    </row>
    <row r="24" spans="2:30" ht="38.25" x14ac:dyDescent="0.2">
      <c r="B24" s="63" t="s">
        <v>94</v>
      </c>
      <c r="C24" s="70" t="s">
        <v>95</v>
      </c>
      <c r="D24" s="71"/>
      <c r="E24" s="68">
        <f>F24</f>
        <v>10</v>
      </c>
      <c r="F24" s="69">
        <v>10</v>
      </c>
      <c r="K24" s="68">
        <f>L24</f>
        <v>9.85</v>
      </c>
      <c r="L24" s="68">
        <f>F24*(1-0.015)</f>
        <v>9.85</v>
      </c>
      <c r="Q24" s="68">
        <f>R24</f>
        <v>9.7022499999999994</v>
      </c>
      <c r="R24" s="68">
        <f>L24*(1-0.015)</f>
        <v>9.7022499999999994</v>
      </c>
      <c r="W24" s="68">
        <f>X24</f>
        <v>9.5567162499999991</v>
      </c>
      <c r="X24" s="68">
        <f>R24*(1-0.015)</f>
        <v>9.5567162499999991</v>
      </c>
      <c r="AC24" s="68">
        <f>AD24</f>
        <v>9.413365506249999</v>
      </c>
      <c r="AD24" s="68">
        <f>X24*(1-0.015)</f>
        <v>9.413365506249999</v>
      </c>
    </row>
    <row r="25" spans="2:30" ht="19.5" customHeight="1" x14ac:dyDescent="0.2">
      <c r="B25" s="63"/>
      <c r="C25" s="214" t="s">
        <v>99</v>
      </c>
      <c r="D25" s="74"/>
      <c r="E25" s="68">
        <f>F25</f>
        <v>0</v>
      </c>
      <c r="F25" s="69">
        <v>0</v>
      </c>
      <c r="K25" s="68">
        <f t="shared" si="1"/>
        <v>0</v>
      </c>
      <c r="L25" s="68">
        <f>F25*(1+0.015)</f>
        <v>0</v>
      </c>
      <c r="Q25" s="68">
        <f>R25</f>
        <v>0</v>
      </c>
      <c r="R25" s="68">
        <f>L25*(1+0.015)</f>
        <v>0</v>
      </c>
      <c r="W25" s="68">
        <f>X25</f>
        <v>0</v>
      </c>
      <c r="X25" s="68">
        <f>R25*(1+0.015)</f>
        <v>0</v>
      </c>
      <c r="AC25" s="68">
        <f>AD25</f>
        <v>0</v>
      </c>
      <c r="AD25" s="68">
        <f>X25*(1+0.015)</f>
        <v>0</v>
      </c>
    </row>
    <row r="26" spans="2:30" ht="38.25" x14ac:dyDescent="0.2">
      <c r="B26" s="63" t="s">
        <v>10</v>
      </c>
      <c r="C26" s="67" t="s">
        <v>96</v>
      </c>
      <c r="D26" s="65"/>
      <c r="E26" s="72"/>
      <c r="F26" s="72"/>
      <c r="K26" s="72"/>
      <c r="L26" s="72"/>
      <c r="Q26" s="72"/>
      <c r="R26" s="72"/>
      <c r="W26" s="72"/>
      <c r="X26" s="72"/>
      <c r="AC26" s="72"/>
      <c r="AD26" s="72"/>
    </row>
    <row r="27" spans="2:30" ht="25.5" x14ac:dyDescent="0.2">
      <c r="B27" s="63" t="s">
        <v>97</v>
      </c>
      <c r="C27" s="70" t="s">
        <v>98</v>
      </c>
      <c r="D27" s="71"/>
      <c r="E27" s="68">
        <f>F27</f>
        <v>0</v>
      </c>
      <c r="F27" s="69">
        <v>0</v>
      </c>
      <c r="K27" s="68">
        <f t="shared" si="1"/>
        <v>0</v>
      </c>
      <c r="L27" s="68">
        <f>F27*(1-0.015)</f>
        <v>0</v>
      </c>
      <c r="Q27" s="68">
        <f>R27</f>
        <v>0</v>
      </c>
      <c r="R27" s="68">
        <f>L27*(1-0.015)</f>
        <v>0</v>
      </c>
      <c r="W27" s="68">
        <f>X27</f>
        <v>0</v>
      </c>
      <c r="X27" s="68">
        <f>R27*(1-0.015)</f>
        <v>0</v>
      </c>
      <c r="AC27" s="68">
        <f>AD27</f>
        <v>0</v>
      </c>
      <c r="AD27" s="68">
        <f>X27*(1-0.015)</f>
        <v>0</v>
      </c>
    </row>
    <row r="28" spans="2:30" ht="18" customHeight="1" x14ac:dyDescent="0.2">
      <c r="B28" s="63"/>
      <c r="C28" s="214" t="s">
        <v>99</v>
      </c>
      <c r="D28" s="74"/>
      <c r="E28" s="68">
        <f>F28</f>
        <v>0</v>
      </c>
      <c r="F28" s="68">
        <f>F25</f>
        <v>0</v>
      </c>
      <c r="K28" s="68">
        <f t="shared" si="1"/>
        <v>0</v>
      </c>
      <c r="L28" s="68">
        <f>F28*(1+0.015)</f>
        <v>0</v>
      </c>
      <c r="Q28" s="68">
        <f>R28</f>
        <v>0</v>
      </c>
      <c r="R28" s="68">
        <f>L28*(1+0.015)</f>
        <v>0</v>
      </c>
      <c r="W28" s="68">
        <f>X28</f>
        <v>0</v>
      </c>
      <c r="X28" s="68">
        <f>R28*(1+0.015)</f>
        <v>0</v>
      </c>
      <c r="AC28" s="68">
        <f>AD28</f>
        <v>0</v>
      </c>
      <c r="AD28" s="68">
        <f>X28*(1+0.015)</f>
        <v>0</v>
      </c>
    </row>
    <row r="29" spans="2:30" ht="38.25" x14ac:dyDescent="0.2">
      <c r="B29" s="63" t="s">
        <v>100</v>
      </c>
      <c r="C29" s="70" t="s">
        <v>101</v>
      </c>
      <c r="D29" s="71"/>
      <c r="E29" s="68">
        <f>F29</f>
        <v>0</v>
      </c>
      <c r="F29" s="69">
        <v>0</v>
      </c>
      <c r="K29" s="68">
        <f t="shared" si="1"/>
        <v>0</v>
      </c>
      <c r="L29" s="68">
        <f>F29*(1-0.015)</f>
        <v>0</v>
      </c>
      <c r="Q29" s="68">
        <f>R29</f>
        <v>0</v>
      </c>
      <c r="R29" s="68">
        <f>L29*(1-0.015)</f>
        <v>0</v>
      </c>
      <c r="W29" s="68">
        <f>X29</f>
        <v>0</v>
      </c>
      <c r="X29" s="68">
        <f>R29*(1-0.015)</f>
        <v>0</v>
      </c>
      <c r="AC29" s="68">
        <f>AD29</f>
        <v>0</v>
      </c>
      <c r="AD29" s="68">
        <f>X29*(1-0.015)</f>
        <v>0</v>
      </c>
    </row>
    <row r="30" spans="2:30" ht="20.25" customHeight="1" x14ac:dyDescent="0.2">
      <c r="B30" s="63"/>
      <c r="C30" s="214" t="s">
        <v>99</v>
      </c>
      <c r="D30" s="74"/>
      <c r="E30" s="68">
        <f>F30</f>
        <v>0</v>
      </c>
      <c r="F30" s="68">
        <f>F25</f>
        <v>0</v>
      </c>
      <c r="K30" s="68">
        <f t="shared" si="1"/>
        <v>0</v>
      </c>
      <c r="L30" s="68">
        <f>F30*(1+0.015)</f>
        <v>0</v>
      </c>
      <c r="Q30" s="68">
        <f>R30</f>
        <v>0</v>
      </c>
      <c r="R30" s="68">
        <f>L30*(1+0.015)</f>
        <v>0</v>
      </c>
      <c r="W30" s="68">
        <f>X30</f>
        <v>0</v>
      </c>
      <c r="X30" s="68">
        <f>R30*(1+0.015)</f>
        <v>0</v>
      </c>
      <c r="AC30" s="68">
        <f>AD30</f>
        <v>0</v>
      </c>
      <c r="AD30" s="68">
        <f>X30*(1+0.015)</f>
        <v>0</v>
      </c>
    </row>
    <row r="34" spans="2:33" x14ac:dyDescent="0.2">
      <c r="B34" s="240" t="s">
        <v>65</v>
      </c>
      <c r="C34" s="240"/>
      <c r="D34" s="56"/>
      <c r="E34" s="83"/>
      <c r="F34" s="83"/>
      <c r="G34" s="83"/>
      <c r="H34" s="83"/>
      <c r="I34" s="83"/>
    </row>
    <row r="35" spans="2:33" x14ac:dyDescent="0.2">
      <c r="B35" s="241" t="s">
        <v>275</v>
      </c>
      <c r="C35" s="241"/>
      <c r="D35" s="57"/>
      <c r="E35" s="84"/>
      <c r="F35" s="84"/>
      <c r="G35" s="84"/>
      <c r="H35" s="84"/>
      <c r="I35" s="84"/>
    </row>
    <row r="36" spans="2:33" x14ac:dyDescent="0.2">
      <c r="B36" s="242" t="s">
        <v>66</v>
      </c>
      <c r="C36" s="242" t="s">
        <v>104</v>
      </c>
      <c r="D36" s="85"/>
      <c r="E36" s="239" t="s">
        <v>28</v>
      </c>
      <c r="F36" s="239"/>
      <c r="G36" s="239" t="s">
        <v>105</v>
      </c>
      <c r="H36" s="239" t="s">
        <v>106</v>
      </c>
      <c r="I36" s="239" t="s">
        <v>107</v>
      </c>
      <c r="K36" s="238" t="s">
        <v>28</v>
      </c>
      <c r="L36" s="238"/>
      <c r="M36" s="239" t="s">
        <v>105</v>
      </c>
      <c r="N36" s="239" t="s">
        <v>106</v>
      </c>
      <c r="O36" s="239" t="s">
        <v>107</v>
      </c>
      <c r="Q36" s="238" t="s">
        <v>28</v>
      </c>
      <c r="R36" s="238"/>
      <c r="S36" s="239" t="s">
        <v>105</v>
      </c>
      <c r="T36" s="239" t="s">
        <v>106</v>
      </c>
      <c r="U36" s="239" t="s">
        <v>107</v>
      </c>
      <c r="W36" s="238" t="s">
        <v>28</v>
      </c>
      <c r="X36" s="238"/>
      <c r="Y36" s="239" t="s">
        <v>105</v>
      </c>
      <c r="Z36" s="239" t="s">
        <v>106</v>
      </c>
      <c r="AA36" s="239" t="s">
        <v>107</v>
      </c>
      <c r="AC36" s="238" t="s">
        <v>28</v>
      </c>
      <c r="AD36" s="238"/>
      <c r="AE36" s="239" t="s">
        <v>105</v>
      </c>
      <c r="AF36" s="239" t="s">
        <v>106</v>
      </c>
      <c r="AG36" s="239" t="s">
        <v>107</v>
      </c>
    </row>
    <row r="37" spans="2:33" ht="22.5" x14ac:dyDescent="0.2">
      <c r="B37" s="242"/>
      <c r="C37" s="242"/>
      <c r="D37" s="59"/>
      <c r="E37" s="86" t="s">
        <v>108</v>
      </c>
      <c r="F37" s="86" t="s">
        <v>109</v>
      </c>
      <c r="G37" s="239"/>
      <c r="H37" s="239"/>
      <c r="I37" s="239"/>
      <c r="K37" s="111" t="s">
        <v>108</v>
      </c>
      <c r="L37" s="111" t="s">
        <v>109</v>
      </c>
      <c r="M37" s="239"/>
      <c r="N37" s="239"/>
      <c r="O37" s="239"/>
      <c r="Q37" s="111" t="s">
        <v>108</v>
      </c>
      <c r="R37" s="111" t="s">
        <v>109</v>
      </c>
      <c r="S37" s="239"/>
      <c r="T37" s="239"/>
      <c r="U37" s="239"/>
      <c r="W37" s="111" t="s">
        <v>108</v>
      </c>
      <c r="X37" s="111" t="s">
        <v>109</v>
      </c>
      <c r="Y37" s="239"/>
      <c r="Z37" s="239"/>
      <c r="AA37" s="239"/>
      <c r="AC37" s="111" t="s">
        <v>108</v>
      </c>
      <c r="AD37" s="111" t="s">
        <v>109</v>
      </c>
      <c r="AE37" s="239"/>
      <c r="AF37" s="239"/>
      <c r="AG37" s="239"/>
    </row>
    <row r="38" spans="2:33" x14ac:dyDescent="0.2">
      <c r="B38" s="87" t="s">
        <v>5</v>
      </c>
      <c r="C38" s="87" t="s">
        <v>6</v>
      </c>
      <c r="D38" s="88"/>
      <c r="E38" s="89" t="s">
        <v>7</v>
      </c>
      <c r="F38" s="89" t="s">
        <v>8</v>
      </c>
      <c r="G38" s="89" t="s">
        <v>9</v>
      </c>
      <c r="H38" s="89" t="s">
        <v>10</v>
      </c>
      <c r="I38" s="89" t="s">
        <v>11</v>
      </c>
      <c r="K38" s="112">
        <v>8</v>
      </c>
      <c r="L38" s="112">
        <v>9</v>
      </c>
      <c r="M38" s="89">
        <v>10</v>
      </c>
      <c r="N38" s="89">
        <v>11</v>
      </c>
      <c r="O38" s="89">
        <v>12</v>
      </c>
      <c r="Q38" s="112">
        <v>13</v>
      </c>
      <c r="R38" s="112">
        <v>14</v>
      </c>
      <c r="S38" s="89">
        <v>15</v>
      </c>
      <c r="T38" s="89">
        <v>16</v>
      </c>
      <c r="U38" s="89">
        <v>17</v>
      </c>
      <c r="W38" s="112">
        <v>18</v>
      </c>
      <c r="X38" s="112">
        <v>19</v>
      </c>
      <c r="Y38" s="89">
        <v>20</v>
      </c>
      <c r="Z38" s="89">
        <v>21</v>
      </c>
      <c r="AA38" s="89">
        <v>22</v>
      </c>
      <c r="AC38" s="112">
        <v>23</v>
      </c>
      <c r="AD38" s="112">
        <v>24</v>
      </c>
      <c r="AE38" s="89">
        <v>25</v>
      </c>
      <c r="AF38" s="89">
        <v>26</v>
      </c>
      <c r="AG38" s="89">
        <v>27</v>
      </c>
    </row>
    <row r="39" spans="2:33" ht="38.25" x14ac:dyDescent="0.2">
      <c r="B39" s="63" t="s">
        <v>5</v>
      </c>
      <c r="C39" s="90" t="s">
        <v>110</v>
      </c>
      <c r="D39" s="91"/>
      <c r="E39" s="92"/>
      <c r="F39" s="92"/>
      <c r="G39" s="92"/>
      <c r="H39" s="92"/>
      <c r="I39" s="93">
        <f>(I41+I42)/2</f>
        <v>2</v>
      </c>
      <c r="K39" s="78"/>
      <c r="L39" s="78"/>
      <c r="M39" s="92"/>
      <c r="N39" s="92"/>
      <c r="O39" s="93">
        <f>(O41+O42)/2</f>
        <v>2</v>
      </c>
      <c r="Q39" s="78"/>
      <c r="R39" s="78"/>
      <c r="S39" s="92"/>
      <c r="T39" s="92"/>
      <c r="U39" s="93">
        <f>(U41+U42)/2</f>
        <v>2</v>
      </c>
      <c r="W39" s="78"/>
      <c r="X39" s="78"/>
      <c r="Y39" s="92"/>
      <c r="Z39" s="92"/>
      <c r="AA39" s="93">
        <f>(AA41+AA42)/2</f>
        <v>2</v>
      </c>
      <c r="AC39" s="78"/>
      <c r="AD39" s="78"/>
      <c r="AE39" s="92"/>
      <c r="AF39" s="92"/>
      <c r="AG39" s="93">
        <f>(AG41+AG42)/2</f>
        <v>2</v>
      </c>
    </row>
    <row r="40" spans="2:33" x14ac:dyDescent="0.2">
      <c r="B40" s="63"/>
      <c r="C40" s="90" t="s">
        <v>111</v>
      </c>
      <c r="D40" s="91"/>
      <c r="E40" s="94"/>
      <c r="F40" s="94"/>
      <c r="G40" s="94"/>
      <c r="H40" s="94"/>
      <c r="I40" s="94"/>
      <c r="K40" s="78"/>
      <c r="L40" s="78"/>
      <c r="M40" s="94"/>
      <c r="N40" s="94"/>
      <c r="O40" s="94"/>
      <c r="Q40" s="78"/>
      <c r="R40" s="78"/>
      <c r="S40" s="94"/>
      <c r="T40" s="94"/>
      <c r="U40" s="94"/>
      <c r="W40" s="78"/>
      <c r="X40" s="78"/>
      <c r="Y40" s="94"/>
      <c r="Z40" s="94"/>
      <c r="AA40" s="94"/>
      <c r="AC40" s="78"/>
      <c r="AD40" s="78"/>
      <c r="AE40" s="94"/>
      <c r="AF40" s="94"/>
      <c r="AG40" s="94"/>
    </row>
    <row r="41" spans="2:33" ht="38.25" x14ac:dyDescent="0.2">
      <c r="B41" s="63" t="s">
        <v>71</v>
      </c>
      <c r="C41" s="95" t="s">
        <v>112</v>
      </c>
      <c r="D41" s="96"/>
      <c r="E41" s="93">
        <f>IF(E11=0,0,E10/E11*100)</f>
        <v>100</v>
      </c>
      <c r="F41" s="93">
        <f>IF(F11=0,0,F10/F11*100)</f>
        <v>100</v>
      </c>
      <c r="G41" s="93">
        <f>IF(F41&gt;0,E41/F41*100,IF(E41=0,100,120))</f>
        <v>100</v>
      </c>
      <c r="H41" s="78" t="s">
        <v>113</v>
      </c>
      <c r="I41" s="93">
        <f>IF(G41&lt;80,3,IF(G41&gt;=80,IF(G41&lt;=120,2,1)))</f>
        <v>2</v>
      </c>
      <c r="K41" s="93">
        <f>IF(K11=0,0,K10/K11*100)</f>
        <v>100</v>
      </c>
      <c r="L41" s="93">
        <f>IF(L11=0,0,L10/L11*100)</f>
        <v>100</v>
      </c>
      <c r="M41" s="93">
        <f>IF(L41&gt;0,K41/L41*100,IF(K41=0,100,120))</f>
        <v>100</v>
      </c>
      <c r="N41" s="78" t="s">
        <v>113</v>
      </c>
      <c r="O41" s="93">
        <f>IF(M41&lt;80,3,IF(M41&gt;=80,IF(M41&lt;=120,2,1)))</f>
        <v>2</v>
      </c>
      <c r="Q41" s="93">
        <f>IF(Q11=0,0,Q10/Q11*100)</f>
        <v>100</v>
      </c>
      <c r="R41" s="93">
        <f>IF(R11=0,0,R10/R11*100)</f>
        <v>100</v>
      </c>
      <c r="S41" s="93">
        <f>IF(R41&gt;0,Q41/R41*100,IF(Q41=0,100,120))</f>
        <v>100</v>
      </c>
      <c r="T41" s="78" t="s">
        <v>113</v>
      </c>
      <c r="U41" s="93">
        <f>IF(S41&lt;80,3,IF(S41&gt;=80,IF(S41&lt;=120,2,1)))</f>
        <v>2</v>
      </c>
      <c r="W41" s="93">
        <f>IF(W11=0,0,W10/W11*100)</f>
        <v>100</v>
      </c>
      <c r="X41" s="93">
        <f>IF(X11=0,0,X10/X11*100)</f>
        <v>100</v>
      </c>
      <c r="Y41" s="93">
        <f>IF(X41&gt;0,W41/X41*100,IF(W41=0,100,120))</f>
        <v>100</v>
      </c>
      <c r="Z41" s="78" t="s">
        <v>113</v>
      </c>
      <c r="AA41" s="93">
        <f>IF(Y41&lt;80,3,IF(Y41&gt;=80,IF(Y41&lt;=120,2,1)))</f>
        <v>2</v>
      </c>
      <c r="AC41" s="93">
        <f>IF(AC11=0,0,AC10/AC11*100)</f>
        <v>100</v>
      </c>
      <c r="AD41" s="93">
        <f>IF(AD11=0,0,AD10/AD11*100)</f>
        <v>100</v>
      </c>
      <c r="AE41" s="93">
        <f>IF(AD41&gt;0,AC41/AD41*100,IF(AC41=0,100,120))</f>
        <v>100</v>
      </c>
      <c r="AF41" s="78" t="s">
        <v>113</v>
      </c>
      <c r="AG41" s="93">
        <f>IF(AE41&lt;80,3,IF(AE41&gt;=80,IF(AE41&lt;=120,2,1)))</f>
        <v>2</v>
      </c>
    </row>
    <row r="42" spans="2:33" ht="38.25" x14ac:dyDescent="0.2">
      <c r="B42" s="63" t="s">
        <v>74</v>
      </c>
      <c r="C42" s="97" t="s">
        <v>114</v>
      </c>
      <c r="D42" s="98"/>
      <c r="E42" s="93">
        <f>E44+E45+E46+E47</f>
        <v>4</v>
      </c>
      <c r="F42" s="93">
        <f>F44+F45+F46+F47</f>
        <v>4</v>
      </c>
      <c r="G42" s="93">
        <f>IF(F42&gt;0,E42/F42*100,IF(E42=0,100,120))</f>
        <v>100</v>
      </c>
      <c r="H42" s="78" t="s">
        <v>113</v>
      </c>
      <c r="I42" s="93">
        <f>IF(G42&lt;80,3,IF(G42&gt;=80,IF(G42&lt;=120,2,1)))</f>
        <v>2</v>
      </c>
      <c r="K42" s="93">
        <f>K44+K45+K46+K47</f>
        <v>4.044999999999999</v>
      </c>
      <c r="L42" s="93">
        <f>L44+L45+L46+L47</f>
        <v>4.044999999999999</v>
      </c>
      <c r="M42" s="93">
        <f>IF(L42&gt;0,K42/L42*100,IF(K42=0,100,120))</f>
        <v>100</v>
      </c>
      <c r="N42" s="78" t="s">
        <v>113</v>
      </c>
      <c r="O42" s="93">
        <f>IF(M42&lt;80,3,IF(M42&gt;=80,IF(M42&lt;=120,2,1)))</f>
        <v>2</v>
      </c>
      <c r="Q42" s="93">
        <f>Q44+Q45+Q46+Q47</f>
        <v>4.0906749999999992</v>
      </c>
      <c r="R42" s="93">
        <f>R44+R45+R46+R47</f>
        <v>4.0906749999999992</v>
      </c>
      <c r="S42" s="93">
        <f>IF(R42&gt;0,Q42/R42*100,IF(Q42=0,100,120))</f>
        <v>100</v>
      </c>
      <c r="T42" s="78" t="s">
        <v>113</v>
      </c>
      <c r="U42" s="93">
        <f>IF(S42&lt;80,3,IF(S42&gt;=80,IF(S42&lt;=120,2,1)))</f>
        <v>2</v>
      </c>
      <c r="W42" s="93">
        <f>W44+W45+W46+W47</f>
        <v>4.1370351249999988</v>
      </c>
      <c r="X42" s="93">
        <f>X44+X45+X46+X47</f>
        <v>4.1370351249999988</v>
      </c>
      <c r="Y42" s="93">
        <f>IF(X42&gt;0,W42/X42*100,IF(W42=0,100,120))</f>
        <v>100</v>
      </c>
      <c r="Z42" s="78" t="s">
        <v>113</v>
      </c>
      <c r="AA42" s="93">
        <f>IF(Y42&lt;80,3,IF(Y42&gt;=80,IF(Y42&lt;=120,2,1)))</f>
        <v>2</v>
      </c>
      <c r="AC42" s="93">
        <f>AC44+AC45+AC46+AC47</f>
        <v>4.1840906518749978</v>
      </c>
      <c r="AD42" s="93">
        <f>AD44+AD45+AD46+AD47</f>
        <v>4.1840906518749978</v>
      </c>
      <c r="AE42" s="93">
        <f>IF(AD42&gt;0,AC42/AD42*100,IF(AC42=0,100,120))</f>
        <v>100</v>
      </c>
      <c r="AF42" s="78" t="s">
        <v>113</v>
      </c>
      <c r="AG42" s="93">
        <f>IF(AE42&lt;80,3,IF(AE42&gt;=80,IF(AE42&lt;=120,2,1)))</f>
        <v>2</v>
      </c>
    </row>
    <row r="43" spans="2:33" x14ac:dyDescent="0.2">
      <c r="B43" s="63"/>
      <c r="C43" s="97" t="s">
        <v>115</v>
      </c>
      <c r="D43" s="98"/>
      <c r="E43" s="94"/>
      <c r="F43" s="94"/>
      <c r="G43" s="94"/>
      <c r="H43" s="94"/>
      <c r="I43" s="94"/>
      <c r="K43" s="78"/>
      <c r="L43" s="78"/>
      <c r="M43" s="94"/>
      <c r="N43" s="94"/>
      <c r="O43" s="94"/>
      <c r="Q43" s="78"/>
      <c r="R43" s="78"/>
      <c r="S43" s="94"/>
      <c r="T43" s="94"/>
      <c r="U43" s="94"/>
      <c r="W43" s="78"/>
      <c r="X43" s="78"/>
      <c r="Y43" s="94"/>
      <c r="Z43" s="94"/>
      <c r="AA43" s="94"/>
      <c r="AC43" s="78"/>
      <c r="AD43" s="78"/>
      <c r="AE43" s="94"/>
      <c r="AF43" s="94"/>
      <c r="AG43" s="94"/>
    </row>
    <row r="44" spans="2:33" ht="25.5" x14ac:dyDescent="0.2">
      <c r="B44" s="63" t="s">
        <v>76</v>
      </c>
      <c r="C44" s="99" t="s">
        <v>77</v>
      </c>
      <c r="D44" s="100"/>
      <c r="E44" s="93">
        <f>E13</f>
        <v>1</v>
      </c>
      <c r="F44" s="93">
        <f>F13</f>
        <v>1</v>
      </c>
      <c r="G44" s="93">
        <f>IF(F44&gt;0,E44/F44*100,IF(E44=0,100,120))</f>
        <v>100</v>
      </c>
      <c r="H44" s="78"/>
      <c r="I44" s="78"/>
      <c r="K44" s="93">
        <f>K13</f>
        <v>1.0149999999999999</v>
      </c>
      <c r="L44" s="93">
        <f>L13</f>
        <v>1.0149999999999999</v>
      </c>
      <c r="M44" s="93">
        <f>IF(L44&gt;0,K44/L44*100,IF(K44=0,100,120))</f>
        <v>100</v>
      </c>
      <c r="N44" s="78"/>
      <c r="O44" s="78"/>
      <c r="Q44" s="93">
        <f>Q13</f>
        <v>1.0302249999999997</v>
      </c>
      <c r="R44" s="93">
        <f>R13</f>
        <v>1.0302249999999997</v>
      </c>
      <c r="S44" s="93">
        <f>IF(R44&gt;0,Q44/R44*100,IF(Q44=0,100,120))</f>
        <v>100</v>
      </c>
      <c r="T44" s="78"/>
      <c r="U44" s="78"/>
      <c r="W44" s="93">
        <f>W13</f>
        <v>1.0456783749999996</v>
      </c>
      <c r="X44" s="93">
        <f>X13</f>
        <v>1.0456783749999996</v>
      </c>
      <c r="Y44" s="93">
        <f>IF(X44&gt;0,W44/X44*100,IF(W44=0,100,120))</f>
        <v>100</v>
      </c>
      <c r="Z44" s="78"/>
      <c r="AA44" s="78"/>
      <c r="AC44" s="93">
        <f>AC13</f>
        <v>1.0613635506249994</v>
      </c>
      <c r="AD44" s="93">
        <f>AD13</f>
        <v>1.0613635506249994</v>
      </c>
      <c r="AE44" s="93">
        <f>IF(AD44&gt;0,AC44/AD44*100,IF(AC44=0,100,120))</f>
        <v>100</v>
      </c>
      <c r="AF44" s="78"/>
      <c r="AG44" s="78"/>
    </row>
    <row r="45" spans="2:33" ht="51" x14ac:dyDescent="0.2">
      <c r="B45" s="63" t="s">
        <v>78</v>
      </c>
      <c r="C45" s="99" t="s">
        <v>116</v>
      </c>
      <c r="D45" s="100"/>
      <c r="E45" s="93">
        <f>IF(E14=0,0,1)</f>
        <v>1</v>
      </c>
      <c r="F45" s="93">
        <f>IF(F14=0,0,1)</f>
        <v>1</v>
      </c>
      <c r="G45" s="93">
        <f>IF(F45&gt;0,E45/F45*100,IF(E45=0,100,120))</f>
        <v>100</v>
      </c>
      <c r="H45" s="78"/>
      <c r="I45" s="78"/>
      <c r="K45" s="93">
        <f>IF(K14=0,0,1)</f>
        <v>1</v>
      </c>
      <c r="L45" s="93">
        <f>IF(L14=0,0,1)</f>
        <v>1</v>
      </c>
      <c r="M45" s="93">
        <f>IF(L45&gt;0,K45/L45*100,IF(K45=0,100,120))</f>
        <v>100</v>
      </c>
      <c r="N45" s="78"/>
      <c r="O45" s="78"/>
      <c r="Q45" s="93">
        <f>IF(Q14=0,0,1)</f>
        <v>1</v>
      </c>
      <c r="R45" s="93">
        <f>IF(R14=0,0,1)</f>
        <v>1</v>
      </c>
      <c r="S45" s="93">
        <f>IF(R45&gt;0,Q45/R45*100,IF(Q45=0,100,120))</f>
        <v>100</v>
      </c>
      <c r="T45" s="78"/>
      <c r="U45" s="78"/>
      <c r="W45" s="93">
        <f>IF(W14=0,0,1)</f>
        <v>1</v>
      </c>
      <c r="X45" s="93">
        <f>IF(X14=0,0,1)</f>
        <v>1</v>
      </c>
      <c r="Y45" s="93">
        <f>IF(X45&gt;0,W45/X45*100,IF(W45=0,100,120))</f>
        <v>100</v>
      </c>
      <c r="Z45" s="78"/>
      <c r="AA45" s="78"/>
      <c r="AC45" s="93">
        <f>IF(AC14=0,0,1)</f>
        <v>1</v>
      </c>
      <c r="AD45" s="93">
        <f>IF(AD14=0,0,1)</f>
        <v>1</v>
      </c>
      <c r="AE45" s="93">
        <f>IF(AD45&gt;0,AC45/AD45*100,IF(AC45=0,100,120))</f>
        <v>100</v>
      </c>
      <c r="AF45" s="78"/>
      <c r="AG45" s="78"/>
    </row>
    <row r="46" spans="2:33" ht="25.5" x14ac:dyDescent="0.2">
      <c r="B46" s="63" t="s">
        <v>80</v>
      </c>
      <c r="C46" s="99" t="s">
        <v>81</v>
      </c>
      <c r="D46" s="100"/>
      <c r="E46" s="93">
        <f>E15</f>
        <v>1</v>
      </c>
      <c r="F46" s="93">
        <f>F15</f>
        <v>1</v>
      </c>
      <c r="G46" s="93">
        <f>IF(F46&gt;0,E46/F46*100,IF(E46=0,100,120))</f>
        <v>100</v>
      </c>
      <c r="H46" s="78"/>
      <c r="I46" s="78"/>
      <c r="K46" s="93">
        <f>K15</f>
        <v>1.0149999999999999</v>
      </c>
      <c r="L46" s="93">
        <f>L15</f>
        <v>1.0149999999999999</v>
      </c>
      <c r="M46" s="93">
        <f>IF(L46&gt;0,K46/L46*100,IF(K46=0,100,120))</f>
        <v>100</v>
      </c>
      <c r="N46" s="78"/>
      <c r="O46" s="78"/>
      <c r="Q46" s="93">
        <f>Q15</f>
        <v>1.0302249999999997</v>
      </c>
      <c r="R46" s="93">
        <f>R15</f>
        <v>1.0302249999999997</v>
      </c>
      <c r="S46" s="93">
        <f>IF(R46&gt;0,Q46/R46*100,IF(Q46=0,100,120))</f>
        <v>100</v>
      </c>
      <c r="T46" s="78"/>
      <c r="U46" s="78"/>
      <c r="W46" s="93">
        <f>W15</f>
        <v>1.0456783749999996</v>
      </c>
      <c r="X46" s="93">
        <f>X15</f>
        <v>1.0456783749999996</v>
      </c>
      <c r="Y46" s="93">
        <f>IF(X46&gt;0,W46/X46*100,IF(W46=0,100,120))</f>
        <v>100</v>
      </c>
      <c r="Z46" s="78"/>
      <c r="AA46" s="78"/>
      <c r="AC46" s="93">
        <f>AC15</f>
        <v>1.0613635506249994</v>
      </c>
      <c r="AD46" s="93">
        <f>AD15</f>
        <v>1.0613635506249994</v>
      </c>
      <c r="AE46" s="93">
        <f>IF(AD46&gt;0,AC46/AD46*100,IF(AC46=0,100,120))</f>
        <v>100</v>
      </c>
      <c r="AF46" s="78"/>
      <c r="AG46" s="78"/>
    </row>
    <row r="47" spans="2:33" ht="38.25" x14ac:dyDescent="0.2">
      <c r="B47" s="63" t="s">
        <v>82</v>
      </c>
      <c r="C47" s="99" t="s">
        <v>83</v>
      </c>
      <c r="D47" s="100"/>
      <c r="E47" s="93">
        <f>E16</f>
        <v>1</v>
      </c>
      <c r="F47" s="93">
        <f>F16</f>
        <v>1</v>
      </c>
      <c r="G47" s="93">
        <f>IF(F47&gt;0,E47/F47*100,IF(E47=0,100,120))</f>
        <v>100</v>
      </c>
      <c r="H47" s="78"/>
      <c r="I47" s="78"/>
      <c r="K47" s="93">
        <f>K16</f>
        <v>1.0149999999999999</v>
      </c>
      <c r="L47" s="93">
        <f>L16</f>
        <v>1.0149999999999999</v>
      </c>
      <c r="M47" s="93">
        <f>IF(L47&gt;0,K47/L47*100,IF(K47=0,100,120))</f>
        <v>100</v>
      </c>
      <c r="N47" s="78"/>
      <c r="O47" s="78"/>
      <c r="Q47" s="93">
        <f>Q16</f>
        <v>1.0302249999999997</v>
      </c>
      <c r="R47" s="93">
        <f>R16</f>
        <v>1.0302249999999997</v>
      </c>
      <c r="S47" s="93">
        <f>IF(R47&gt;0,Q47/R47*100,IF(Q47=0,100,120))</f>
        <v>100</v>
      </c>
      <c r="T47" s="78"/>
      <c r="U47" s="78"/>
      <c r="W47" s="93">
        <f>W16</f>
        <v>1.0456783749999996</v>
      </c>
      <c r="X47" s="93">
        <f>X16</f>
        <v>1.0456783749999996</v>
      </c>
      <c r="Y47" s="93">
        <f>IF(X47&gt;0,W47/X47*100,IF(W47=0,100,120))</f>
        <v>100</v>
      </c>
      <c r="Z47" s="78"/>
      <c r="AA47" s="78"/>
      <c r="AC47" s="93">
        <f>AC16</f>
        <v>1.0613635506249994</v>
      </c>
      <c r="AD47" s="93">
        <f>AD16</f>
        <v>1.0613635506249994</v>
      </c>
      <c r="AE47" s="93">
        <f>IF(AD47&gt;0,AC47/AD47*100,IF(AC47=0,100,120))</f>
        <v>100</v>
      </c>
      <c r="AF47" s="78"/>
      <c r="AG47" s="78"/>
    </row>
    <row r="48" spans="2:33" ht="25.5" x14ac:dyDescent="0.2">
      <c r="B48" s="63" t="s">
        <v>6</v>
      </c>
      <c r="C48" s="90" t="s">
        <v>117</v>
      </c>
      <c r="D48" s="91"/>
      <c r="E48" s="78"/>
      <c r="F48" s="78"/>
      <c r="G48" s="78"/>
      <c r="H48" s="78"/>
      <c r="I48" s="93">
        <f>(I50+I51+I52)/3</f>
        <v>2</v>
      </c>
      <c r="K48" s="78"/>
      <c r="L48" s="78"/>
      <c r="M48" s="78"/>
      <c r="N48" s="78"/>
      <c r="O48" s="93">
        <f>(O50+O51+O52)/3</f>
        <v>2</v>
      </c>
      <c r="Q48" s="78"/>
      <c r="R48" s="78"/>
      <c r="S48" s="78"/>
      <c r="T48" s="78"/>
      <c r="U48" s="93">
        <f>(U50+U51+U52)/3</f>
        <v>2</v>
      </c>
      <c r="W48" s="78"/>
      <c r="X48" s="78"/>
      <c r="Y48" s="78"/>
      <c r="Z48" s="78"/>
      <c r="AA48" s="93">
        <f>(AA50+AA51+AA52)/3</f>
        <v>2</v>
      </c>
      <c r="AC48" s="78"/>
      <c r="AD48" s="78"/>
      <c r="AE48" s="78"/>
      <c r="AF48" s="78"/>
      <c r="AG48" s="93">
        <f>(AG50+AG51+AG52)/3</f>
        <v>2</v>
      </c>
    </row>
    <row r="49" spans="2:33" x14ac:dyDescent="0.2">
      <c r="B49" s="63"/>
      <c r="C49" s="90" t="s">
        <v>118</v>
      </c>
      <c r="D49" s="91"/>
      <c r="E49" s="94"/>
      <c r="F49" s="94"/>
      <c r="G49" s="94"/>
      <c r="H49" s="94"/>
      <c r="I49" s="94"/>
      <c r="K49" s="78"/>
      <c r="L49" s="78"/>
      <c r="M49" s="94"/>
      <c r="N49" s="94"/>
      <c r="O49" s="94"/>
      <c r="Q49" s="78"/>
      <c r="R49" s="78"/>
      <c r="S49" s="94"/>
      <c r="T49" s="94"/>
      <c r="U49" s="94"/>
      <c r="W49" s="78"/>
      <c r="X49" s="78"/>
      <c r="Y49" s="94"/>
      <c r="Z49" s="94"/>
      <c r="AA49" s="94"/>
      <c r="AC49" s="78"/>
      <c r="AD49" s="78"/>
      <c r="AE49" s="94"/>
      <c r="AF49" s="94"/>
      <c r="AG49" s="94"/>
    </row>
    <row r="50" spans="2:33" ht="25.5" x14ac:dyDescent="0.2">
      <c r="B50" s="63" t="s">
        <v>85</v>
      </c>
      <c r="C50" s="97" t="s">
        <v>86</v>
      </c>
      <c r="D50" s="98"/>
      <c r="E50" s="93">
        <f t="shared" ref="E50:F54" si="2">IF(E18=0,0,1)</f>
        <v>1</v>
      </c>
      <c r="F50" s="93">
        <f t="shared" si="2"/>
        <v>1</v>
      </c>
      <c r="G50" s="93">
        <f>IF(F50&gt;0,E50/F50*100,IF(E50=0,100,120))</f>
        <v>100</v>
      </c>
      <c r="H50" s="78" t="s">
        <v>113</v>
      </c>
      <c r="I50" s="93">
        <f>IF(G50&lt;80,3,IF(G50&gt;=80,IF(G50&lt;=120,2,1)))</f>
        <v>2</v>
      </c>
      <c r="K50" s="93">
        <f t="shared" ref="K50:L54" si="3">IF(K18=0,0,1)</f>
        <v>1</v>
      </c>
      <c r="L50" s="93">
        <f t="shared" si="3"/>
        <v>1</v>
      </c>
      <c r="M50" s="93">
        <f>IF(L50&gt;0,K50/L50*100,IF(K50=0,100,120))</f>
        <v>100</v>
      </c>
      <c r="N50" s="78" t="s">
        <v>113</v>
      </c>
      <c r="O50" s="93">
        <f>IF(M50&lt;80,3,IF(M50&gt;=80,IF(M50&lt;=120,2,1)))</f>
        <v>2</v>
      </c>
      <c r="Q50" s="93">
        <f t="shared" ref="Q50:R54" si="4">IF(Q18=0,0,1)</f>
        <v>1</v>
      </c>
      <c r="R50" s="93">
        <f t="shared" si="4"/>
        <v>1</v>
      </c>
      <c r="S50" s="93">
        <f>IF(R50&gt;0,Q50/R50*100,IF(Q50=0,100,120))</f>
        <v>100</v>
      </c>
      <c r="T50" s="78" t="s">
        <v>113</v>
      </c>
      <c r="U50" s="93">
        <f>IF(S50&lt;80,3,IF(S50&gt;=80,IF(S50&lt;=120,2,1)))</f>
        <v>2</v>
      </c>
      <c r="W50" s="93">
        <f t="shared" ref="W50:X54" si="5">IF(W18=0,0,1)</f>
        <v>1</v>
      </c>
      <c r="X50" s="93">
        <f t="shared" si="5"/>
        <v>1</v>
      </c>
      <c r="Y50" s="93">
        <f>IF(X50&gt;0,W50/X50*100,IF(W50=0,100,120))</f>
        <v>100</v>
      </c>
      <c r="Z50" s="78" t="s">
        <v>113</v>
      </c>
      <c r="AA50" s="93">
        <f>IF(Y50&lt;80,3,IF(Y50&gt;=80,IF(Y50&lt;=120,2,1)))</f>
        <v>2</v>
      </c>
      <c r="AC50" s="93">
        <f t="shared" ref="AC50:AD54" si="6">IF(AC18=0,0,1)</f>
        <v>1</v>
      </c>
      <c r="AD50" s="93">
        <f t="shared" si="6"/>
        <v>1</v>
      </c>
      <c r="AE50" s="93">
        <f>IF(AD50&gt;0,AC50/AD50*100,IF(AC50=0,100,120))</f>
        <v>100</v>
      </c>
      <c r="AF50" s="78" t="s">
        <v>113</v>
      </c>
      <c r="AG50" s="93">
        <f>IF(AE50&lt;80,3,IF(AE50&gt;=80,IF(AE50&lt;=120,2,1)))</f>
        <v>2</v>
      </c>
    </row>
    <row r="51" spans="2:33" ht="38.25" x14ac:dyDescent="0.2">
      <c r="B51" s="63" t="s">
        <v>87</v>
      </c>
      <c r="C51" s="97" t="s">
        <v>88</v>
      </c>
      <c r="D51" s="98"/>
      <c r="E51" s="93">
        <f t="shared" si="2"/>
        <v>0</v>
      </c>
      <c r="F51" s="93">
        <f t="shared" si="2"/>
        <v>0</v>
      </c>
      <c r="G51" s="93">
        <f>IF(F51&gt;0,E51/F51*100,IF(E51=0,100,120))</f>
        <v>100</v>
      </c>
      <c r="H51" s="78" t="s">
        <v>113</v>
      </c>
      <c r="I51" s="93">
        <f>IF(G51&lt;80,3,IF(G51&gt;=80,IF(G51&lt;=120,2,1)))</f>
        <v>2</v>
      </c>
      <c r="K51" s="93">
        <f t="shared" si="3"/>
        <v>0</v>
      </c>
      <c r="L51" s="93">
        <f t="shared" si="3"/>
        <v>0</v>
      </c>
      <c r="M51" s="93">
        <f>IF(L51&gt;0,K51/L51*100,IF(K51=0,100,120))</f>
        <v>100</v>
      </c>
      <c r="N51" s="78" t="s">
        <v>113</v>
      </c>
      <c r="O51" s="93">
        <f>IF(M51&lt;80,3,IF(M51&gt;=80,IF(M51&lt;=120,2,1)))</f>
        <v>2</v>
      </c>
      <c r="Q51" s="93">
        <f t="shared" si="4"/>
        <v>0</v>
      </c>
      <c r="R51" s="93">
        <f t="shared" si="4"/>
        <v>0</v>
      </c>
      <c r="S51" s="93">
        <f>IF(R51&gt;0,Q51/R51*100,IF(Q51=0,100,120))</f>
        <v>100</v>
      </c>
      <c r="T51" s="78" t="s">
        <v>113</v>
      </c>
      <c r="U51" s="93">
        <f>IF(S51&lt;80,3,IF(S51&gt;=80,IF(S51&lt;=120,2,1)))</f>
        <v>2</v>
      </c>
      <c r="W51" s="93">
        <f t="shared" si="5"/>
        <v>0</v>
      </c>
      <c r="X51" s="93">
        <f t="shared" si="5"/>
        <v>0</v>
      </c>
      <c r="Y51" s="93">
        <f>IF(X51&gt;0,W51/X51*100,IF(W51=0,100,120))</f>
        <v>100</v>
      </c>
      <c r="Z51" s="78" t="s">
        <v>113</v>
      </c>
      <c r="AA51" s="93">
        <f>IF(Y51&lt;80,3,IF(Y51&gt;=80,IF(Y51&lt;=120,2,1)))</f>
        <v>2</v>
      </c>
      <c r="AC51" s="93">
        <f t="shared" si="6"/>
        <v>0</v>
      </c>
      <c r="AD51" s="93">
        <f t="shared" si="6"/>
        <v>0</v>
      </c>
      <c r="AE51" s="93">
        <f>IF(AD51&gt;0,AC51/AD51*100,IF(AC51=0,100,120))</f>
        <v>100</v>
      </c>
      <c r="AF51" s="78" t="s">
        <v>113</v>
      </c>
      <c r="AG51" s="93">
        <f>IF(AE51&lt;80,3,IF(AE51&gt;=80,IF(AE51&lt;=120,2,1)))</f>
        <v>2</v>
      </c>
    </row>
    <row r="52" spans="2:33" ht="38.25" x14ac:dyDescent="0.2">
      <c r="B52" s="63" t="s">
        <v>89</v>
      </c>
      <c r="C52" s="97" t="s">
        <v>90</v>
      </c>
      <c r="D52" s="98"/>
      <c r="E52" s="93">
        <f t="shared" si="2"/>
        <v>0</v>
      </c>
      <c r="F52" s="93">
        <f t="shared" si="2"/>
        <v>0</v>
      </c>
      <c r="G52" s="93">
        <f>IF(F52&gt;0,E52/F52*100,IF(E52=0,100,120))</f>
        <v>100</v>
      </c>
      <c r="H52" s="78" t="s">
        <v>113</v>
      </c>
      <c r="I52" s="93">
        <f>IF(G52&lt;80,3,IF(G52&gt;=80,IF(G52&lt;=120,2,1)))</f>
        <v>2</v>
      </c>
      <c r="K52" s="93">
        <f t="shared" si="3"/>
        <v>0</v>
      </c>
      <c r="L52" s="93">
        <f t="shared" si="3"/>
        <v>0</v>
      </c>
      <c r="M52" s="93">
        <f>IF(L52&gt;0,K52/L52*100,IF(K52=0,100,120))</f>
        <v>100</v>
      </c>
      <c r="N52" s="78" t="s">
        <v>113</v>
      </c>
      <c r="O52" s="93">
        <f>IF(M52&lt;80,3,IF(M52&gt;=80,IF(M52&lt;=120,2,1)))</f>
        <v>2</v>
      </c>
      <c r="Q52" s="93">
        <f t="shared" si="4"/>
        <v>0</v>
      </c>
      <c r="R52" s="93">
        <f t="shared" si="4"/>
        <v>0</v>
      </c>
      <c r="S52" s="93">
        <f>IF(R52&gt;0,Q52/R52*100,IF(Q52=0,100,120))</f>
        <v>100</v>
      </c>
      <c r="T52" s="78" t="s">
        <v>113</v>
      </c>
      <c r="U52" s="93">
        <f>IF(S52&lt;80,3,IF(S52&gt;=80,IF(S52&lt;=120,2,1)))</f>
        <v>2</v>
      </c>
      <c r="W52" s="93">
        <f t="shared" si="5"/>
        <v>0</v>
      </c>
      <c r="X52" s="93">
        <f t="shared" si="5"/>
        <v>0</v>
      </c>
      <c r="Y52" s="93">
        <f>IF(X52&gt;0,W52/X52*100,IF(W52=0,100,120))</f>
        <v>100</v>
      </c>
      <c r="Z52" s="78" t="s">
        <v>113</v>
      </c>
      <c r="AA52" s="93">
        <f>IF(Y52&lt;80,3,IF(Y52&gt;=80,IF(Y52&lt;=120,2,1)))</f>
        <v>2</v>
      </c>
      <c r="AC52" s="93">
        <f t="shared" si="6"/>
        <v>0</v>
      </c>
      <c r="AD52" s="93">
        <f t="shared" si="6"/>
        <v>0</v>
      </c>
      <c r="AE52" s="93">
        <f>IF(AD52&gt;0,AC52/AD52*100,IF(AC52=0,100,120))</f>
        <v>100</v>
      </c>
      <c r="AF52" s="78" t="s">
        <v>113</v>
      </c>
      <c r="AG52" s="93">
        <f>IF(AE52&lt;80,3,IF(AE52&gt;=80,IF(AE52&lt;=120,2,1)))</f>
        <v>2</v>
      </c>
    </row>
    <row r="53" spans="2:33" ht="38.25" x14ac:dyDescent="0.2">
      <c r="B53" s="63" t="s">
        <v>7</v>
      </c>
      <c r="C53" s="90" t="s">
        <v>91</v>
      </c>
      <c r="D53" s="91"/>
      <c r="E53" s="93">
        <f t="shared" si="2"/>
        <v>1</v>
      </c>
      <c r="F53" s="93">
        <f t="shared" si="2"/>
        <v>1</v>
      </c>
      <c r="G53" s="93">
        <f>IF(F53&gt;0,E53/F53*100,IF(E53=0,100,120))</f>
        <v>100</v>
      </c>
      <c r="H53" s="78" t="s">
        <v>113</v>
      </c>
      <c r="I53" s="93">
        <f>IF(G53&lt;80,3,IF(G53&gt;=80,IF(G53&lt;=120,2,1)))</f>
        <v>2</v>
      </c>
      <c r="K53" s="93">
        <f t="shared" si="3"/>
        <v>1</v>
      </c>
      <c r="L53" s="93">
        <f t="shared" si="3"/>
        <v>1</v>
      </c>
      <c r="M53" s="93">
        <f>IF(L53&gt;0,K53/L53*100,IF(K53=0,100,120))</f>
        <v>100</v>
      </c>
      <c r="N53" s="78" t="s">
        <v>113</v>
      </c>
      <c r="O53" s="93">
        <f>IF(M53&lt;80,3,IF(M53&gt;=80,IF(M53&lt;=120,2,1)))</f>
        <v>2</v>
      </c>
      <c r="Q53" s="93">
        <f t="shared" si="4"/>
        <v>1</v>
      </c>
      <c r="R53" s="93">
        <f t="shared" si="4"/>
        <v>1</v>
      </c>
      <c r="S53" s="93">
        <f>IF(R53&gt;0,Q53/R53*100,IF(Q53=0,100,120))</f>
        <v>100</v>
      </c>
      <c r="T53" s="78" t="s">
        <v>113</v>
      </c>
      <c r="U53" s="93">
        <f>IF(S53&lt;80,3,IF(S53&gt;=80,IF(S53&lt;=120,2,1)))</f>
        <v>2</v>
      </c>
      <c r="W53" s="93">
        <f t="shared" si="5"/>
        <v>1</v>
      </c>
      <c r="X53" s="93">
        <f t="shared" si="5"/>
        <v>1</v>
      </c>
      <c r="Y53" s="93">
        <f>IF(X53&gt;0,W53/X53*100,IF(W53=0,100,120))</f>
        <v>100</v>
      </c>
      <c r="Z53" s="78" t="s">
        <v>113</v>
      </c>
      <c r="AA53" s="93">
        <f>IF(Y53&lt;80,3,IF(Y53&gt;=80,IF(Y53&lt;=120,2,1)))</f>
        <v>2</v>
      </c>
      <c r="AC53" s="93">
        <f t="shared" si="6"/>
        <v>1</v>
      </c>
      <c r="AD53" s="93">
        <f t="shared" si="6"/>
        <v>1</v>
      </c>
      <c r="AE53" s="93">
        <f>IF(AD53&gt;0,AC53/AD53*100,IF(AC53=0,100,120))</f>
        <v>100</v>
      </c>
      <c r="AF53" s="78" t="s">
        <v>113</v>
      </c>
      <c r="AG53" s="93">
        <f>IF(AE53&lt;80,3,IF(AE53&gt;=80,IF(AE53&lt;=120,2,1)))</f>
        <v>2</v>
      </c>
    </row>
    <row r="54" spans="2:33" ht="51" x14ac:dyDescent="0.2">
      <c r="B54" s="63" t="s">
        <v>8</v>
      </c>
      <c r="C54" s="90" t="s">
        <v>92</v>
      </c>
      <c r="D54" s="91"/>
      <c r="E54" s="93">
        <f t="shared" si="2"/>
        <v>1</v>
      </c>
      <c r="F54" s="93">
        <f t="shared" si="2"/>
        <v>1</v>
      </c>
      <c r="G54" s="93">
        <f>IF(F54&gt;0,E54/F54*100,IF(E54=0,100,120))</f>
        <v>100</v>
      </c>
      <c r="H54" s="78" t="s">
        <v>113</v>
      </c>
      <c r="I54" s="93">
        <f>IF(G54&lt;80,3,IF(G54&gt;=80,IF(G54&lt;=120,2,1)))</f>
        <v>2</v>
      </c>
      <c r="K54" s="93">
        <f t="shared" si="3"/>
        <v>1</v>
      </c>
      <c r="L54" s="93">
        <f t="shared" si="3"/>
        <v>1</v>
      </c>
      <c r="M54" s="93">
        <f>IF(L54&gt;0,K54/L54*100,IF(K54=0,100,120))</f>
        <v>100</v>
      </c>
      <c r="N54" s="78" t="s">
        <v>113</v>
      </c>
      <c r="O54" s="93">
        <f>IF(M54&lt;80,3,IF(M54&gt;=80,IF(M54&lt;=120,2,1)))</f>
        <v>2</v>
      </c>
      <c r="Q54" s="93">
        <f t="shared" si="4"/>
        <v>1</v>
      </c>
      <c r="R54" s="93">
        <f t="shared" si="4"/>
        <v>1</v>
      </c>
      <c r="S54" s="93">
        <f>IF(R54&gt;0,Q54/R54*100,IF(Q54=0,100,120))</f>
        <v>100</v>
      </c>
      <c r="T54" s="78" t="s">
        <v>113</v>
      </c>
      <c r="U54" s="93">
        <f>IF(S54&lt;80,3,IF(S54&gt;=80,IF(S54&lt;=120,2,1)))</f>
        <v>2</v>
      </c>
      <c r="W54" s="93">
        <f t="shared" si="5"/>
        <v>1</v>
      </c>
      <c r="X54" s="93">
        <f t="shared" si="5"/>
        <v>1</v>
      </c>
      <c r="Y54" s="93">
        <f>IF(X54&gt;0,W54/X54*100,IF(W54=0,100,120))</f>
        <v>100</v>
      </c>
      <c r="Z54" s="78" t="s">
        <v>113</v>
      </c>
      <c r="AA54" s="93">
        <f>IF(Y54&lt;80,3,IF(Y54&gt;=80,IF(Y54&lt;=120,2,1)))</f>
        <v>2</v>
      </c>
      <c r="AC54" s="93">
        <f t="shared" si="6"/>
        <v>1</v>
      </c>
      <c r="AD54" s="93">
        <f t="shared" si="6"/>
        <v>1</v>
      </c>
      <c r="AE54" s="93">
        <f>IF(AD54&gt;0,AC54/AD54*100,IF(AC54=0,100,120))</f>
        <v>100</v>
      </c>
      <c r="AF54" s="78" t="s">
        <v>113</v>
      </c>
      <c r="AG54" s="93">
        <f>IF(AE54&lt;80,3,IF(AE54&gt;=80,IF(AE54&lt;=120,2,1)))</f>
        <v>2</v>
      </c>
    </row>
    <row r="55" spans="2:33" ht="25.5" x14ac:dyDescent="0.2">
      <c r="B55" s="63" t="s">
        <v>9</v>
      </c>
      <c r="C55" s="90" t="s">
        <v>93</v>
      </c>
      <c r="D55" s="91"/>
      <c r="E55" s="93">
        <f>E56</f>
        <v>0</v>
      </c>
      <c r="F55" s="93">
        <f>F56</f>
        <v>0</v>
      </c>
      <c r="G55" s="93">
        <f>G56</f>
        <v>100</v>
      </c>
      <c r="H55" s="78" t="s">
        <v>119</v>
      </c>
      <c r="I55" s="93">
        <f>I56</f>
        <v>2</v>
      </c>
      <c r="K55" s="93">
        <f>K56</f>
        <v>0</v>
      </c>
      <c r="L55" s="93">
        <f>L56</f>
        <v>0</v>
      </c>
      <c r="M55" s="93">
        <f>M56</f>
        <v>100</v>
      </c>
      <c r="N55" s="78" t="s">
        <v>119</v>
      </c>
      <c r="O55" s="93">
        <f>O56</f>
        <v>2</v>
      </c>
      <c r="Q55" s="93">
        <f>Q56</f>
        <v>0</v>
      </c>
      <c r="R55" s="93">
        <f>R56</f>
        <v>0</v>
      </c>
      <c r="S55" s="93">
        <f>S56</f>
        <v>100</v>
      </c>
      <c r="T55" s="78" t="s">
        <v>119</v>
      </c>
      <c r="U55" s="93">
        <f>U56</f>
        <v>2</v>
      </c>
      <c r="W55" s="93">
        <f>W56</f>
        <v>0</v>
      </c>
      <c r="X55" s="93">
        <f>X56</f>
        <v>0</v>
      </c>
      <c r="Y55" s="93">
        <f>Y56</f>
        <v>100</v>
      </c>
      <c r="Z55" s="78" t="s">
        <v>119</v>
      </c>
      <c r="AA55" s="93">
        <f>AA56</f>
        <v>2</v>
      </c>
      <c r="AC55" s="93">
        <f>AC56</f>
        <v>0</v>
      </c>
      <c r="AD55" s="93">
        <f>AD56</f>
        <v>0</v>
      </c>
      <c r="AE55" s="93">
        <f>AE56</f>
        <v>100</v>
      </c>
      <c r="AF55" s="78" t="s">
        <v>119</v>
      </c>
      <c r="AG55" s="93">
        <f>AG56</f>
        <v>2</v>
      </c>
    </row>
    <row r="56" spans="2:33" ht="51" x14ac:dyDescent="0.2">
      <c r="B56" s="63" t="s">
        <v>94</v>
      </c>
      <c r="C56" s="95" t="s">
        <v>120</v>
      </c>
      <c r="D56" s="96"/>
      <c r="E56" s="93">
        <f>IF(E25=0,0,E24/E25*100)</f>
        <v>0</v>
      </c>
      <c r="F56" s="93">
        <f>IF(F25=0,0,F24/F25*100)</f>
        <v>0</v>
      </c>
      <c r="G56" s="93">
        <f>IF(F56&gt;0,E56/F56*100,IF(E56=0,100,120))</f>
        <v>100</v>
      </c>
      <c r="H56" s="78" t="s">
        <v>119</v>
      </c>
      <c r="I56" s="93">
        <f>IF(G56&lt;80,1,IF(G56&gt;=80,IF(G56&lt;=120,2,3)))</f>
        <v>2</v>
      </c>
      <c r="K56" s="93">
        <f>IF(K25=0,0,K24/K25*100)</f>
        <v>0</v>
      </c>
      <c r="L56" s="93">
        <f>IF(L25=0,0,L24/L25*100)</f>
        <v>0</v>
      </c>
      <c r="M56" s="93">
        <f>IF(L56&gt;0,K56/L56*100,IF(K56=0,100,120))</f>
        <v>100</v>
      </c>
      <c r="N56" s="78" t="s">
        <v>119</v>
      </c>
      <c r="O56" s="93">
        <f>IF(M56&lt;80,1,IF(M56&gt;=80,IF(M56&lt;=120,2,3)))</f>
        <v>2</v>
      </c>
      <c r="Q56" s="93">
        <f>IF(Q25=0,0,Q24/Q25*100)</f>
        <v>0</v>
      </c>
      <c r="R56" s="93">
        <f>IF(R25=0,0,R24/R25*100)</f>
        <v>0</v>
      </c>
      <c r="S56" s="93">
        <f>IF(R56&gt;0,Q56/R56*100,IF(Q56=0,100,120))</f>
        <v>100</v>
      </c>
      <c r="T56" s="78" t="s">
        <v>119</v>
      </c>
      <c r="U56" s="93">
        <f>IF(S56&lt;80,1,IF(S56&gt;=80,IF(S56&lt;=120,2,3)))</f>
        <v>2</v>
      </c>
      <c r="W56" s="93">
        <f>IF(W25=0,0,W24/W25*100)</f>
        <v>0</v>
      </c>
      <c r="X56" s="93">
        <f>IF(X25=0,0,X24/X25*100)</f>
        <v>0</v>
      </c>
      <c r="Y56" s="93">
        <f>IF(X56&gt;0,W56/X56*100,IF(W56=0,100,120))</f>
        <v>100</v>
      </c>
      <c r="Z56" s="78" t="s">
        <v>119</v>
      </c>
      <c r="AA56" s="93">
        <f>IF(Y56&lt;80,1,IF(Y56&gt;=80,IF(Y56&lt;=120,2,3)))</f>
        <v>2</v>
      </c>
      <c r="AC56" s="93">
        <f>IF(AC25=0,0,AC24/AC25*100)</f>
        <v>0</v>
      </c>
      <c r="AD56" s="93">
        <f>IF(AD25=0,0,AD24/AD25*100)</f>
        <v>0</v>
      </c>
      <c r="AE56" s="93">
        <f>IF(AD56&gt;0,AC56/AD56*100,IF(AC56=0,100,120))</f>
        <v>100</v>
      </c>
      <c r="AF56" s="78" t="s">
        <v>119</v>
      </c>
      <c r="AG56" s="93">
        <f>IF(AE56&lt;80,1,IF(AE56&gt;=80,IF(AE56&lt;=120,2,3)))</f>
        <v>2</v>
      </c>
    </row>
    <row r="57" spans="2:33" ht="38.25" x14ac:dyDescent="0.2">
      <c r="B57" s="63" t="s">
        <v>10</v>
      </c>
      <c r="C57" s="90" t="s">
        <v>121</v>
      </c>
      <c r="D57" s="91"/>
      <c r="E57" s="78"/>
      <c r="F57" s="78"/>
      <c r="G57" s="78"/>
      <c r="H57" s="78"/>
      <c r="I57" s="93">
        <f>(I59+I60)/2</f>
        <v>2</v>
      </c>
      <c r="K57" s="78"/>
      <c r="L57" s="78"/>
      <c r="M57" s="78"/>
      <c r="N57" s="78"/>
      <c r="O57" s="93">
        <f>(O59+O60)/2</f>
        <v>2</v>
      </c>
      <c r="Q57" s="78"/>
      <c r="R57" s="78"/>
      <c r="S57" s="78"/>
      <c r="T57" s="78"/>
      <c r="U57" s="93">
        <f>(U59+U60)/2</f>
        <v>2</v>
      </c>
      <c r="W57" s="78"/>
      <c r="X57" s="78"/>
      <c r="Y57" s="78"/>
      <c r="Z57" s="78"/>
      <c r="AA57" s="93">
        <f>(AA59+AA60)/2</f>
        <v>2</v>
      </c>
      <c r="AC57" s="78"/>
      <c r="AD57" s="78"/>
      <c r="AE57" s="78"/>
      <c r="AF57" s="78"/>
      <c r="AG57" s="93">
        <f>(AG59+AG60)/2</f>
        <v>2</v>
      </c>
    </row>
    <row r="58" spans="2:33" x14ac:dyDescent="0.2">
      <c r="B58" s="63"/>
      <c r="C58" s="90" t="s">
        <v>118</v>
      </c>
      <c r="D58" s="91"/>
      <c r="E58" s="94"/>
      <c r="F58" s="94"/>
      <c r="G58" s="94"/>
      <c r="H58" s="94"/>
      <c r="I58" s="94"/>
      <c r="K58" s="78"/>
      <c r="L58" s="78"/>
      <c r="M58" s="94"/>
      <c r="N58" s="94"/>
      <c r="O58" s="94"/>
      <c r="Q58" s="78"/>
      <c r="R58" s="78"/>
      <c r="S58" s="94"/>
      <c r="T58" s="94"/>
      <c r="U58" s="94"/>
      <c r="W58" s="78"/>
      <c r="X58" s="78"/>
      <c r="Y58" s="94"/>
      <c r="Z58" s="94"/>
      <c r="AA58" s="94"/>
      <c r="AC58" s="78"/>
      <c r="AD58" s="78"/>
      <c r="AE58" s="94"/>
      <c r="AF58" s="94"/>
      <c r="AG58" s="94"/>
    </row>
    <row r="59" spans="2:33" ht="38.25" x14ac:dyDescent="0.2">
      <c r="B59" s="63" t="s">
        <v>97</v>
      </c>
      <c r="C59" s="97" t="s">
        <v>122</v>
      </c>
      <c r="D59" s="98"/>
      <c r="E59" s="93">
        <f>IF(E28=0,0,E27/E28*100)</f>
        <v>0</v>
      </c>
      <c r="F59" s="93">
        <f>IF(F28=0,0,F27/F28*100)</f>
        <v>0</v>
      </c>
      <c r="G59" s="93">
        <f>IF(F59&gt;0,E59/F59*100,IF(E59=0,100,120))</f>
        <v>100</v>
      </c>
      <c r="H59" s="78" t="s">
        <v>119</v>
      </c>
      <c r="I59" s="93">
        <f>IF(G59&lt;80,1,IF(G59&gt;=80,IF(G59&lt;=120,2,3)))</f>
        <v>2</v>
      </c>
      <c r="K59" s="93">
        <f>IF(K28=0,0,K27/K28*100)</f>
        <v>0</v>
      </c>
      <c r="L59" s="93">
        <f>IF(L28=0,0,L27/L28*100)</f>
        <v>0</v>
      </c>
      <c r="M59" s="93">
        <f>IF(L59&gt;0,K59/L59*100,IF(K59=0,100,120))</f>
        <v>100</v>
      </c>
      <c r="N59" s="78" t="s">
        <v>119</v>
      </c>
      <c r="O59" s="93">
        <f>IF(M59&lt;80,1,IF(M59&gt;=80,IF(M59&lt;=120,2,3)))</f>
        <v>2</v>
      </c>
      <c r="Q59" s="93">
        <f>IF(Q28=0,0,Q27/Q28*100)</f>
        <v>0</v>
      </c>
      <c r="R59" s="93">
        <f>IF(R28=0,0,R27/R28*100)</f>
        <v>0</v>
      </c>
      <c r="S59" s="93">
        <f>IF(R59&gt;0,Q59/R59*100,IF(Q59=0,100,120))</f>
        <v>100</v>
      </c>
      <c r="T59" s="78" t="s">
        <v>119</v>
      </c>
      <c r="U59" s="93">
        <f>IF(S59&lt;80,1,IF(S59&gt;=80,IF(S59&lt;=120,2,3)))</f>
        <v>2</v>
      </c>
      <c r="W59" s="93">
        <f>IF(W28=0,0,W27/W28*100)</f>
        <v>0</v>
      </c>
      <c r="X59" s="93">
        <f>IF(X28=0,0,X27/X28*100)</f>
        <v>0</v>
      </c>
      <c r="Y59" s="93">
        <f>IF(X59&gt;0,W59/X59*100,IF(W59=0,100,120))</f>
        <v>100</v>
      </c>
      <c r="Z59" s="78" t="s">
        <v>119</v>
      </c>
      <c r="AA59" s="93">
        <f>IF(Y59&lt;80,1,IF(Y59&gt;=80,IF(Y59&lt;=120,2,3)))</f>
        <v>2</v>
      </c>
      <c r="AC59" s="93">
        <f>IF(AC28=0,0,AC27/AC28*100)</f>
        <v>0</v>
      </c>
      <c r="AD59" s="93">
        <f>IF(AD28=0,0,AD27/AD28*100)</f>
        <v>0</v>
      </c>
      <c r="AE59" s="93">
        <f>IF(AD59&gt;0,AC59/AD59*100,IF(AC59=0,100,120))</f>
        <v>100</v>
      </c>
      <c r="AF59" s="78" t="s">
        <v>119</v>
      </c>
      <c r="AG59" s="93">
        <f>IF(AE59&lt;80,1,IF(AE59&gt;=80,IF(AE59&lt;=120,2,3)))</f>
        <v>2</v>
      </c>
    </row>
    <row r="60" spans="2:33" ht="51" x14ac:dyDescent="0.2">
      <c r="B60" s="63" t="s">
        <v>100</v>
      </c>
      <c r="C60" s="101" t="s">
        <v>123</v>
      </c>
      <c r="D60" s="102"/>
      <c r="E60" s="93">
        <f>IF(E30=0,0,E29/E30*100)</f>
        <v>0</v>
      </c>
      <c r="F60" s="93">
        <f>IF(F30=0,0,F29/F30*100)</f>
        <v>0</v>
      </c>
      <c r="G60" s="93">
        <f>IF(F60&gt;0,E60/F60*100,IF(E60=0,100,120))</f>
        <v>100</v>
      </c>
      <c r="H60" s="78" t="s">
        <v>119</v>
      </c>
      <c r="I60" s="93">
        <f>IF(G60&lt;80,1,IF(G60&gt;=80,IF(G60&lt;=120,2,3)))</f>
        <v>2</v>
      </c>
      <c r="K60" s="93">
        <f>IF(K30=0,0,K29/K30*100)</f>
        <v>0</v>
      </c>
      <c r="L60" s="93">
        <f>IF(L30=0,0,L29/L30*100)</f>
        <v>0</v>
      </c>
      <c r="M60" s="93">
        <f>IF(L60&gt;0,K60/L60*100,IF(K60=0,100,120))</f>
        <v>100</v>
      </c>
      <c r="N60" s="78" t="s">
        <v>119</v>
      </c>
      <c r="O60" s="93">
        <f>IF(M60&lt;80,1,IF(M60&gt;=80,IF(M60&lt;=120,2,3)))</f>
        <v>2</v>
      </c>
      <c r="Q60" s="93">
        <f>IF(Q30=0,0,Q29/Q30*100)</f>
        <v>0</v>
      </c>
      <c r="R60" s="93">
        <f>IF(R30=0,0,R29/R30*100)</f>
        <v>0</v>
      </c>
      <c r="S60" s="93">
        <f>IF(R60&gt;0,Q60/R60*100,IF(Q60=0,100,120))</f>
        <v>100</v>
      </c>
      <c r="T60" s="78" t="s">
        <v>119</v>
      </c>
      <c r="U60" s="93">
        <f>IF(S60&lt;80,1,IF(S60&gt;=80,IF(S60&lt;=120,2,3)))</f>
        <v>2</v>
      </c>
      <c r="W60" s="93">
        <f>IF(W30=0,0,W29/W30*100)</f>
        <v>0</v>
      </c>
      <c r="X60" s="93">
        <f>IF(X30=0,0,X29/X30*100)</f>
        <v>0</v>
      </c>
      <c r="Y60" s="93">
        <f>IF(X60&gt;0,W60/X60*100,IF(W60=0,100,120))</f>
        <v>100</v>
      </c>
      <c r="Z60" s="78" t="s">
        <v>119</v>
      </c>
      <c r="AA60" s="93">
        <f>IF(Y60&lt;80,1,IF(Y60&gt;=80,IF(Y60&lt;=120,2,3)))</f>
        <v>2</v>
      </c>
      <c r="AC60" s="93">
        <f>IF(AC30=0,0,AC29/AC30*100)</f>
        <v>0</v>
      </c>
      <c r="AD60" s="93">
        <f>IF(AD30=0,0,AD29/AD30*100)</f>
        <v>0</v>
      </c>
      <c r="AE60" s="93">
        <f>IF(AD60&gt;0,AC60/AD60*100,IF(AC60=0,100,120))</f>
        <v>100</v>
      </c>
      <c r="AF60" s="78" t="s">
        <v>119</v>
      </c>
      <c r="AG60" s="93">
        <f>IF(AE60&lt;80,1,IF(AE60&gt;=80,IF(AE60&lt;=120,2,3)))</f>
        <v>2</v>
      </c>
    </row>
    <row r="61" spans="2:33" x14ac:dyDescent="0.2">
      <c r="B61" s="63" t="s">
        <v>11</v>
      </c>
      <c r="C61" s="90" t="s">
        <v>124</v>
      </c>
      <c r="D61" s="91"/>
      <c r="E61" s="78"/>
      <c r="F61" s="78"/>
      <c r="G61" s="78"/>
      <c r="H61" s="78"/>
      <c r="I61" s="103">
        <f>(I39+I48+I53+I54+I55+I57)/6</f>
        <v>2</v>
      </c>
      <c r="K61" s="78"/>
      <c r="L61" s="78"/>
      <c r="M61" s="78"/>
      <c r="N61" s="78"/>
      <c r="O61" s="103">
        <f>(O39+O48+O53+O54+O55+O57)/6</f>
        <v>2</v>
      </c>
      <c r="Q61" s="78"/>
      <c r="R61" s="78"/>
      <c r="S61" s="78"/>
      <c r="T61" s="78"/>
      <c r="U61" s="103">
        <f>(U39+U48+U53+U54+U55+U57)/6</f>
        <v>2</v>
      </c>
      <c r="W61" s="78"/>
      <c r="X61" s="78"/>
      <c r="Y61" s="78"/>
      <c r="Z61" s="78"/>
      <c r="AA61" s="103">
        <f>(AA39+AA48+AA53+AA54+AA55+AA57)/6</f>
        <v>2</v>
      </c>
      <c r="AC61" s="78"/>
      <c r="AD61" s="78"/>
      <c r="AE61" s="78"/>
      <c r="AF61" s="78"/>
      <c r="AG61" s="103">
        <f>(AG39+AG48+AG53+AG54+AG55+AG57)/6</f>
        <v>2</v>
      </c>
    </row>
    <row r="62" spans="2:33" x14ac:dyDescent="0.2">
      <c r="B62" s="104"/>
      <c r="C62" s="105"/>
      <c r="D62" s="105"/>
      <c r="E62" s="106"/>
      <c r="F62" s="106"/>
      <c r="G62" s="106"/>
      <c r="H62" s="106"/>
      <c r="I62" s="106"/>
    </row>
    <row r="63" spans="2:33" x14ac:dyDescent="0.2">
      <c r="B63" s="4"/>
      <c r="C63" s="4" t="s">
        <v>19</v>
      </c>
      <c r="D63" s="4"/>
      <c r="E63" s="107"/>
      <c r="F63" s="107"/>
      <c r="G63" s="35"/>
      <c r="H63" s="35"/>
      <c r="I63" s="35"/>
    </row>
    <row r="64" spans="2:33" x14ac:dyDescent="0.2">
      <c r="B64" s="4"/>
      <c r="C64" s="6"/>
      <c r="D64" s="6"/>
      <c r="E64" s="35"/>
      <c r="F64" s="35"/>
      <c r="G64" s="35"/>
      <c r="H64" s="35"/>
      <c r="I64" s="35"/>
    </row>
    <row r="65" spans="2:9" x14ac:dyDescent="0.2">
      <c r="B65" s="7"/>
      <c r="C65" s="8" t="s">
        <v>276</v>
      </c>
      <c r="D65" s="8"/>
      <c r="E65" s="108"/>
      <c r="F65" s="108" t="s">
        <v>277</v>
      </c>
      <c r="G65" s="108"/>
      <c r="H65" s="108"/>
      <c r="I65" s="10"/>
    </row>
    <row r="66" spans="2:9" x14ac:dyDescent="0.2">
      <c r="B66" s="219" t="s">
        <v>20</v>
      </c>
      <c r="C66" s="219"/>
      <c r="D66" s="15"/>
      <c r="E66" s="244" t="s">
        <v>21</v>
      </c>
      <c r="F66" s="244"/>
      <c r="G66" s="244"/>
      <c r="H66" s="244"/>
      <c r="I66" s="244"/>
    </row>
    <row r="67" spans="2:9" x14ac:dyDescent="0.2">
      <c r="B67" s="12"/>
      <c r="C67" s="8" t="s">
        <v>278</v>
      </c>
      <c r="D67" s="8"/>
      <c r="E67" s="108"/>
      <c r="F67" s="108" t="s">
        <v>280</v>
      </c>
      <c r="G67" s="108"/>
      <c r="H67" s="108"/>
      <c r="I67" s="10"/>
    </row>
    <row r="68" spans="2:9" x14ac:dyDescent="0.2">
      <c r="B68" s="219" t="s">
        <v>22</v>
      </c>
      <c r="C68" s="219"/>
      <c r="D68" s="15"/>
      <c r="E68" s="245" t="s">
        <v>21</v>
      </c>
      <c r="F68" s="245"/>
      <c r="G68" s="245"/>
      <c r="H68" s="245"/>
      <c r="I68" s="245"/>
    </row>
    <row r="69" spans="2:9" x14ac:dyDescent="0.2">
      <c r="B69" s="13" t="str">
        <f>IF(DL_Tel&lt;&gt;"","Телефон: " &amp;DL_Tel &amp;", ","") &amp;IF(DL_email&lt;&gt;"","e-mail: " &amp;DL_email,"")</f>
        <v/>
      </c>
      <c r="C69" s="9" t="s">
        <v>282</v>
      </c>
      <c r="D69" s="9"/>
      <c r="E69" s="108"/>
      <c r="F69" s="108"/>
      <c r="G69" s="108"/>
      <c r="H69" s="108"/>
      <c r="I69" s="108"/>
    </row>
    <row r="70" spans="2:9" x14ac:dyDescent="0.2">
      <c r="B70" s="219" t="s">
        <v>23</v>
      </c>
      <c r="C70" s="219"/>
      <c r="D70" s="15"/>
      <c r="E70" s="35"/>
      <c r="F70" s="35"/>
      <c r="G70" s="35"/>
      <c r="H70" s="35"/>
      <c r="I70" s="35"/>
    </row>
    <row r="71" spans="2:9" x14ac:dyDescent="0.2">
      <c r="B71" s="109"/>
      <c r="C71" s="110"/>
      <c r="D71" s="110"/>
      <c r="E71" s="110"/>
      <c r="F71" s="110"/>
      <c r="G71" s="110"/>
      <c r="H71" s="110"/>
      <c r="I71" s="110"/>
    </row>
    <row r="72" spans="2:9" x14ac:dyDescent="0.2">
      <c r="B72" s="109"/>
      <c r="C72" s="110"/>
      <c r="D72" s="110"/>
      <c r="E72" s="110"/>
      <c r="F72" s="110"/>
      <c r="G72" s="110"/>
      <c r="H72" s="110"/>
      <c r="I72" s="110"/>
    </row>
  </sheetData>
  <mergeCells count="39">
    <mergeCell ref="B3:C3"/>
    <mergeCell ref="B4:C4"/>
    <mergeCell ref="B6:B7"/>
    <mergeCell ref="C6:C7"/>
    <mergeCell ref="E6:F6"/>
    <mergeCell ref="B70:C70"/>
    <mergeCell ref="K36:L36"/>
    <mergeCell ref="K6:L6"/>
    <mergeCell ref="B34:C34"/>
    <mergeCell ref="B35:C35"/>
    <mergeCell ref="B36:B37"/>
    <mergeCell ref="C36:C37"/>
    <mergeCell ref="E36:F36"/>
    <mergeCell ref="G36:G37"/>
    <mergeCell ref="H36:H37"/>
    <mergeCell ref="I36:I37"/>
    <mergeCell ref="B10:B11"/>
    <mergeCell ref="B66:C66"/>
    <mergeCell ref="E66:I66"/>
    <mergeCell ref="B68:C68"/>
    <mergeCell ref="E68:I68"/>
    <mergeCell ref="AF36:AF37"/>
    <mergeCell ref="AG36:AG37"/>
    <mergeCell ref="W36:X36"/>
    <mergeCell ref="Y36:Y37"/>
    <mergeCell ref="Z36:Z37"/>
    <mergeCell ref="AA36:AA37"/>
    <mergeCell ref="AC6:AD6"/>
    <mergeCell ref="AC36:AD36"/>
    <mergeCell ref="AE36:AE37"/>
    <mergeCell ref="M36:M37"/>
    <mergeCell ref="N36:N37"/>
    <mergeCell ref="O36:O37"/>
    <mergeCell ref="W6:X6"/>
    <mergeCell ref="Q36:R36"/>
    <mergeCell ref="S36:S37"/>
    <mergeCell ref="T36:T37"/>
    <mergeCell ref="U36:U37"/>
    <mergeCell ref="Q6:R6"/>
  </mergeCells>
  <phoneticPr fontId="0" type="noConversion"/>
  <conditionalFormatting sqref="E39 E41 E43:E44 G40 E66">
    <cfRule type="cellIs" dxfId="149" priority="34" stopIfTrue="1" operator="equal">
      <formula>""""""</formula>
    </cfRule>
    <cfRule type="cellIs" dxfId="148" priority="35" stopIfTrue="1" operator="between">
      <formula>""""""</formula>
      <formula>""""""</formula>
    </cfRule>
    <cfRule type="cellIs" dxfId="147" priority="36" stopIfTrue="1" operator="equal">
      <formula>""""""</formula>
    </cfRule>
  </conditionalFormatting>
  <conditionalFormatting sqref="K39 M40">
    <cfRule type="cellIs" dxfId="146" priority="31" stopIfTrue="1" operator="equal">
      <formula>""""""</formula>
    </cfRule>
    <cfRule type="cellIs" dxfId="145" priority="32" stopIfTrue="1" operator="between">
      <formula>""""""</formula>
      <formula>""""""</formula>
    </cfRule>
    <cfRule type="cellIs" dxfId="144" priority="33" stopIfTrue="1" operator="equal">
      <formula>""""""</formula>
    </cfRule>
  </conditionalFormatting>
  <conditionalFormatting sqref="K41 K43:K44">
    <cfRule type="cellIs" dxfId="143" priority="28" stopIfTrue="1" operator="equal">
      <formula>""""""</formula>
    </cfRule>
    <cfRule type="cellIs" dxfId="142" priority="29" stopIfTrue="1" operator="between">
      <formula>""""""</formula>
      <formula>""""""</formula>
    </cfRule>
    <cfRule type="cellIs" dxfId="141" priority="30" stopIfTrue="1" operator="equal">
      <formula>""""""</formula>
    </cfRule>
  </conditionalFormatting>
  <conditionalFormatting sqref="S40">
    <cfRule type="cellIs" dxfId="140" priority="25" stopIfTrue="1" operator="equal">
      <formula>""""""</formula>
    </cfRule>
    <cfRule type="cellIs" dxfId="139" priority="26" stopIfTrue="1" operator="between">
      <formula>""""""</formula>
      <formula>""""""</formula>
    </cfRule>
    <cfRule type="cellIs" dxfId="138" priority="27" stopIfTrue="1" operator="equal">
      <formula>""""""</formula>
    </cfRule>
  </conditionalFormatting>
  <conditionalFormatting sqref="Q39">
    <cfRule type="cellIs" dxfId="137" priority="22" stopIfTrue="1" operator="equal">
      <formula>""""""</formula>
    </cfRule>
    <cfRule type="cellIs" dxfId="136" priority="23" stopIfTrue="1" operator="between">
      <formula>""""""</formula>
      <formula>""""""</formula>
    </cfRule>
    <cfRule type="cellIs" dxfId="135" priority="24" stopIfTrue="1" operator="equal">
      <formula>""""""</formula>
    </cfRule>
  </conditionalFormatting>
  <conditionalFormatting sqref="Q41 Q43:Q44">
    <cfRule type="cellIs" dxfId="134" priority="19" stopIfTrue="1" operator="equal">
      <formula>""""""</formula>
    </cfRule>
    <cfRule type="cellIs" dxfId="133" priority="20" stopIfTrue="1" operator="between">
      <formula>""""""</formula>
      <formula>""""""</formula>
    </cfRule>
    <cfRule type="cellIs" dxfId="132" priority="21" stopIfTrue="1" operator="equal">
      <formula>""""""</formula>
    </cfRule>
  </conditionalFormatting>
  <conditionalFormatting sqref="Y40">
    <cfRule type="cellIs" dxfId="131" priority="16" stopIfTrue="1" operator="equal">
      <formula>""""""</formula>
    </cfRule>
    <cfRule type="cellIs" dxfId="130" priority="17" stopIfTrue="1" operator="between">
      <formula>""""""</formula>
      <formula>""""""</formula>
    </cfRule>
    <cfRule type="cellIs" dxfId="129" priority="18" stopIfTrue="1" operator="equal">
      <formula>""""""</formula>
    </cfRule>
  </conditionalFormatting>
  <conditionalFormatting sqref="W39">
    <cfRule type="cellIs" dxfId="128" priority="13" stopIfTrue="1" operator="equal">
      <formula>""""""</formula>
    </cfRule>
    <cfRule type="cellIs" dxfId="127" priority="14" stopIfTrue="1" operator="between">
      <formula>""""""</formula>
      <formula>""""""</formula>
    </cfRule>
    <cfRule type="cellIs" dxfId="126" priority="15" stopIfTrue="1" operator="equal">
      <formula>""""""</formula>
    </cfRule>
  </conditionalFormatting>
  <conditionalFormatting sqref="W41 W43:W44">
    <cfRule type="cellIs" dxfId="125" priority="10" stopIfTrue="1" operator="equal">
      <formula>""""""</formula>
    </cfRule>
    <cfRule type="cellIs" dxfId="124" priority="11" stopIfTrue="1" operator="between">
      <formula>""""""</formula>
      <formula>""""""</formula>
    </cfRule>
    <cfRule type="cellIs" dxfId="123" priority="12" stopIfTrue="1" operator="equal">
      <formula>""""""</formula>
    </cfRule>
  </conditionalFormatting>
  <conditionalFormatting sqref="AE40">
    <cfRule type="cellIs" dxfId="122" priority="7" stopIfTrue="1" operator="equal">
      <formula>""""""</formula>
    </cfRule>
    <cfRule type="cellIs" dxfId="121" priority="8" stopIfTrue="1" operator="between">
      <formula>""""""</formula>
      <formula>""""""</formula>
    </cfRule>
    <cfRule type="cellIs" dxfId="120" priority="9" stopIfTrue="1" operator="equal">
      <formula>""""""</formula>
    </cfRule>
  </conditionalFormatting>
  <conditionalFormatting sqref="AC39">
    <cfRule type="cellIs" dxfId="119" priority="4" stopIfTrue="1" operator="equal">
      <formula>""""""</formula>
    </cfRule>
    <cfRule type="cellIs" dxfId="118" priority="5" stopIfTrue="1" operator="between">
      <formula>""""""</formula>
      <formula>""""""</formula>
    </cfRule>
    <cfRule type="cellIs" dxfId="117" priority="6" stopIfTrue="1" operator="equal">
      <formula>""""""</formula>
    </cfRule>
  </conditionalFormatting>
  <conditionalFormatting sqref="AC41 AC43:AC44">
    <cfRule type="cellIs" dxfId="116" priority="1" stopIfTrue="1" operator="equal">
      <formula>""""""</formula>
    </cfRule>
    <cfRule type="cellIs" dxfId="115" priority="2" stopIfTrue="1" operator="between">
      <formula>""""""</formula>
      <formula>""""""</formula>
    </cfRule>
    <cfRule type="cellIs" dxfId="114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E10:F13 E24:F25 E15:F16 E27:F30">
      <formula1>0</formula1>
      <formula2>9.99999999999999E+23</formula2>
    </dataValidation>
    <dataValidation type="list" allowBlank="1" showInputMessage="1" showErrorMessage="1" sqref="F14 F18:F22">
      <formula1>"0,1"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AG68"/>
  <sheetViews>
    <sheetView topLeftCell="N1" zoomScale="82" zoomScaleNormal="82" workbookViewId="0">
      <selection activeCell="A26" sqref="A26"/>
    </sheetView>
  </sheetViews>
  <sheetFormatPr defaultRowHeight="12.75" x14ac:dyDescent="0.2"/>
  <cols>
    <col min="1" max="1" width="1.7109375" customWidth="1"/>
    <col min="3" max="3" width="90" customWidth="1"/>
    <col min="4" max="4" width="3.42578125" customWidth="1"/>
    <col min="8" max="8" width="10.85546875" customWidth="1"/>
    <col min="10" max="10" width="4.42578125" customWidth="1"/>
    <col min="14" max="14" width="10.5703125" customWidth="1"/>
    <col min="16" max="16" width="4.42578125" customWidth="1"/>
    <col min="20" max="20" width="10.5703125" customWidth="1"/>
    <col min="26" max="26" width="10.5703125" customWidth="1"/>
    <col min="28" max="28" width="3.7109375" customWidth="1"/>
    <col min="32" max="32" width="10.42578125" customWidth="1"/>
  </cols>
  <sheetData>
    <row r="2" spans="2:30" x14ac:dyDescent="0.2">
      <c r="B2" s="110"/>
      <c r="C2" s="19"/>
      <c r="D2" s="19"/>
      <c r="E2" s="110"/>
      <c r="F2" s="145" t="s">
        <v>128</v>
      </c>
    </row>
    <row r="3" spans="2:30" x14ac:dyDescent="0.2">
      <c r="B3" s="255" t="s">
        <v>129</v>
      </c>
      <c r="C3" s="255"/>
      <c r="D3" s="116"/>
      <c r="E3" s="254" t="s">
        <v>102</v>
      </c>
      <c r="F3" s="254"/>
      <c r="G3" s="117"/>
      <c r="H3" s="117"/>
      <c r="I3" s="117"/>
      <c r="J3" s="117"/>
      <c r="K3" s="254" t="s">
        <v>103</v>
      </c>
      <c r="L3" s="254"/>
      <c r="M3" s="117"/>
      <c r="N3" s="117"/>
      <c r="O3" s="117"/>
      <c r="P3" s="117"/>
      <c r="Q3" s="254" t="s">
        <v>125</v>
      </c>
      <c r="R3" s="254"/>
      <c r="S3" s="117"/>
      <c r="T3" s="117"/>
      <c r="U3" s="117"/>
      <c r="V3" s="117"/>
      <c r="W3" s="254" t="s">
        <v>126</v>
      </c>
      <c r="X3" s="254"/>
      <c r="Y3" s="117"/>
      <c r="Z3" s="117"/>
      <c r="AA3" s="117"/>
      <c r="AB3" s="117"/>
      <c r="AC3" s="254" t="s">
        <v>127</v>
      </c>
      <c r="AD3" s="254"/>
    </row>
    <row r="4" spans="2:30" ht="24.75" customHeight="1" x14ac:dyDescent="0.2">
      <c r="B4" s="256" t="s">
        <v>283</v>
      </c>
      <c r="C4" s="256"/>
      <c r="D4" s="118"/>
      <c r="E4" s="254"/>
      <c r="F4" s="254"/>
      <c r="G4" s="117"/>
      <c r="H4" s="117"/>
      <c r="I4" s="117"/>
      <c r="J4" s="117"/>
      <c r="K4" s="254"/>
      <c r="L4" s="254"/>
      <c r="M4" s="117"/>
      <c r="N4" s="117"/>
      <c r="O4" s="117"/>
      <c r="P4" s="117"/>
      <c r="Q4" s="254"/>
      <c r="R4" s="254"/>
      <c r="S4" s="117"/>
      <c r="T4" s="117"/>
      <c r="U4" s="117"/>
      <c r="V4" s="117"/>
      <c r="W4" s="254"/>
      <c r="X4" s="254"/>
      <c r="Y4" s="117"/>
      <c r="Z4" s="117"/>
      <c r="AA4" s="117"/>
      <c r="AB4" s="117"/>
      <c r="AC4" s="254"/>
      <c r="AD4" s="254"/>
    </row>
    <row r="5" spans="2:30" ht="22.5" x14ac:dyDescent="0.2">
      <c r="B5" s="119" t="s">
        <v>66</v>
      </c>
      <c r="C5" s="119" t="s">
        <v>67</v>
      </c>
      <c r="D5" s="119"/>
      <c r="E5" s="119" t="s">
        <v>130</v>
      </c>
      <c r="F5" s="119" t="s">
        <v>131</v>
      </c>
      <c r="G5" s="117"/>
      <c r="H5" s="117"/>
      <c r="I5" s="117"/>
      <c r="J5" s="117"/>
      <c r="K5" s="120" t="s">
        <v>130</v>
      </c>
      <c r="L5" s="120" t="s">
        <v>131</v>
      </c>
      <c r="M5" s="117"/>
      <c r="N5" s="117"/>
      <c r="O5" s="117"/>
      <c r="P5" s="117"/>
      <c r="Q5" s="120" t="s">
        <v>130</v>
      </c>
      <c r="R5" s="120" t="s">
        <v>131</v>
      </c>
      <c r="S5" s="117"/>
      <c r="T5" s="117"/>
      <c r="U5" s="117"/>
      <c r="V5" s="117"/>
      <c r="W5" s="120" t="s">
        <v>130</v>
      </c>
      <c r="X5" s="120" t="s">
        <v>131</v>
      </c>
      <c r="Y5" s="117"/>
      <c r="Z5" s="117"/>
      <c r="AA5" s="117"/>
      <c r="AB5" s="117"/>
      <c r="AC5" s="120" t="s">
        <v>130</v>
      </c>
      <c r="AD5" s="120" t="s">
        <v>131</v>
      </c>
    </row>
    <row r="6" spans="2:30" x14ac:dyDescent="0.2">
      <c r="B6" s="121" t="s">
        <v>5</v>
      </c>
      <c r="C6" s="121" t="s">
        <v>6</v>
      </c>
      <c r="D6" s="121"/>
      <c r="E6" s="121" t="s">
        <v>7</v>
      </c>
      <c r="F6" s="121" t="s">
        <v>8</v>
      </c>
      <c r="G6" s="117"/>
      <c r="H6" s="117"/>
      <c r="I6" s="117"/>
      <c r="J6" s="117"/>
      <c r="K6" s="122" t="s">
        <v>9</v>
      </c>
      <c r="L6" s="122" t="s">
        <v>10</v>
      </c>
      <c r="M6" s="117"/>
      <c r="N6" s="117"/>
      <c r="O6" s="117"/>
      <c r="P6" s="117"/>
      <c r="Q6" s="122" t="s">
        <v>9</v>
      </c>
      <c r="R6" s="122" t="s">
        <v>10</v>
      </c>
      <c r="S6" s="117"/>
      <c r="T6" s="117"/>
      <c r="U6" s="117"/>
      <c r="V6" s="117"/>
      <c r="W6" s="122" t="s">
        <v>9</v>
      </c>
      <c r="X6" s="122" t="s">
        <v>10</v>
      </c>
      <c r="Y6" s="117"/>
      <c r="Z6" s="117"/>
      <c r="AA6" s="117"/>
      <c r="AB6" s="117"/>
      <c r="AC6" s="122" t="s">
        <v>9</v>
      </c>
      <c r="AD6" s="122" t="s">
        <v>10</v>
      </c>
    </row>
    <row r="7" spans="2:30" ht="25.5" x14ac:dyDescent="0.2">
      <c r="B7" s="123" t="s">
        <v>5</v>
      </c>
      <c r="C7" s="124" t="s">
        <v>132</v>
      </c>
      <c r="D7" s="124"/>
      <c r="E7" s="125"/>
      <c r="F7" s="125"/>
      <c r="G7" s="117"/>
      <c r="H7" s="117"/>
      <c r="I7" s="117"/>
      <c r="J7" s="117"/>
      <c r="K7" s="125"/>
      <c r="L7" s="125"/>
      <c r="M7" s="117"/>
      <c r="N7" s="117"/>
      <c r="O7" s="117"/>
      <c r="P7" s="117"/>
      <c r="Q7" s="125"/>
      <c r="R7" s="125"/>
      <c r="S7" s="117"/>
      <c r="T7" s="117"/>
      <c r="U7" s="117"/>
      <c r="V7" s="117"/>
      <c r="W7" s="125"/>
      <c r="X7" s="125"/>
      <c r="Y7" s="117"/>
      <c r="Z7" s="117"/>
      <c r="AA7" s="117"/>
      <c r="AB7" s="117"/>
      <c r="AC7" s="125"/>
      <c r="AD7" s="125"/>
    </row>
    <row r="8" spans="2:30" ht="38.25" x14ac:dyDescent="0.2">
      <c r="B8" s="123" t="s">
        <v>71</v>
      </c>
      <c r="C8" s="126" t="s">
        <v>133</v>
      </c>
      <c r="D8" s="126"/>
      <c r="E8" s="127">
        <f t="shared" ref="E8:E22" si="0">F8</f>
        <v>30</v>
      </c>
      <c r="F8" s="128">
        <v>30</v>
      </c>
      <c r="G8" s="117"/>
      <c r="H8" s="117"/>
      <c r="I8" s="117"/>
      <c r="J8" s="117"/>
      <c r="K8" s="127">
        <f t="shared" ref="K8:K22" si="1">L8</f>
        <v>30.449999999999996</v>
      </c>
      <c r="L8" s="127">
        <f>F8*(1+0.015)</f>
        <v>30.449999999999996</v>
      </c>
      <c r="M8" s="117"/>
      <c r="N8" s="117"/>
      <c r="O8" s="117"/>
      <c r="P8" s="117"/>
      <c r="Q8" s="127">
        <f>R8</f>
        <v>30.906749999999992</v>
      </c>
      <c r="R8" s="127">
        <f>L8*(1+0.015)</f>
        <v>30.906749999999992</v>
      </c>
      <c r="S8" s="117"/>
      <c r="T8" s="117"/>
      <c r="U8" s="117"/>
      <c r="V8" s="117"/>
      <c r="W8" s="127">
        <f>X8</f>
        <v>31.370351249999988</v>
      </c>
      <c r="X8" s="127">
        <f>R8*(1+0.015)</f>
        <v>31.370351249999988</v>
      </c>
      <c r="Y8" s="117"/>
      <c r="Z8" s="117"/>
      <c r="AA8" s="117"/>
      <c r="AB8" s="117"/>
      <c r="AC8" s="127">
        <f>AD8</f>
        <v>31.840906518749986</v>
      </c>
      <c r="AD8" s="127">
        <f>X8*(1+0.015)</f>
        <v>31.840906518749986</v>
      </c>
    </row>
    <row r="9" spans="2:30" ht="25.5" x14ac:dyDescent="0.2">
      <c r="B9" s="123" t="s">
        <v>74</v>
      </c>
      <c r="C9" s="126" t="s">
        <v>134</v>
      </c>
      <c r="D9" s="126"/>
      <c r="E9" s="125"/>
      <c r="F9" s="125"/>
      <c r="G9" s="117"/>
      <c r="H9" s="117"/>
      <c r="I9" s="117"/>
      <c r="J9" s="117"/>
      <c r="K9" s="125"/>
      <c r="L9" s="125"/>
      <c r="M9" s="117"/>
      <c r="N9" s="117"/>
      <c r="O9" s="117"/>
      <c r="P9" s="117"/>
      <c r="Q9" s="125"/>
      <c r="R9" s="125"/>
      <c r="S9" s="117"/>
      <c r="T9" s="117"/>
      <c r="U9" s="117"/>
      <c r="V9" s="117"/>
      <c r="W9" s="125"/>
      <c r="X9" s="125"/>
      <c r="Y9" s="117"/>
      <c r="Z9" s="117"/>
      <c r="AA9" s="117"/>
      <c r="AB9" s="117"/>
      <c r="AC9" s="125"/>
      <c r="AD9" s="125"/>
    </row>
    <row r="10" spans="2:30" ht="25.5" x14ac:dyDescent="0.2">
      <c r="B10" s="123" t="s">
        <v>76</v>
      </c>
      <c r="C10" s="129" t="s">
        <v>135</v>
      </c>
      <c r="D10" s="129"/>
      <c r="E10" s="127">
        <f t="shared" si="0"/>
        <v>30</v>
      </c>
      <c r="F10" s="128">
        <v>30</v>
      </c>
      <c r="G10" s="117"/>
      <c r="H10" s="117"/>
      <c r="I10" s="117"/>
      <c r="J10" s="117"/>
      <c r="K10" s="127">
        <f t="shared" si="1"/>
        <v>29.55</v>
      </c>
      <c r="L10" s="127">
        <f>F10*(1-0.015)</f>
        <v>29.55</v>
      </c>
      <c r="M10" s="117"/>
      <c r="N10" s="117"/>
      <c r="O10" s="117"/>
      <c r="P10" s="117"/>
      <c r="Q10" s="127">
        <f>R10</f>
        <v>29.106750000000002</v>
      </c>
      <c r="R10" s="127">
        <f>L10*(1-0.015)</f>
        <v>29.106750000000002</v>
      </c>
      <c r="S10" s="117"/>
      <c r="T10" s="117"/>
      <c r="U10" s="117"/>
      <c r="V10" s="117"/>
      <c r="W10" s="127">
        <f>X10</f>
        <v>28.670148750000003</v>
      </c>
      <c r="X10" s="127">
        <f>R10*(1-0.015)</f>
        <v>28.670148750000003</v>
      </c>
      <c r="Y10" s="117"/>
      <c r="Z10" s="117"/>
      <c r="AA10" s="117"/>
      <c r="AB10" s="117"/>
      <c r="AC10" s="127">
        <f>AD10</f>
        <v>28.240096518750001</v>
      </c>
      <c r="AD10" s="127">
        <f>X10*(1-0.015)</f>
        <v>28.240096518750001</v>
      </c>
    </row>
    <row r="11" spans="2:30" x14ac:dyDescent="0.2">
      <c r="B11" s="123" t="s">
        <v>78</v>
      </c>
      <c r="C11" s="129" t="s">
        <v>136</v>
      </c>
      <c r="D11" s="129"/>
      <c r="E11" s="127">
        <f t="shared" si="0"/>
        <v>30</v>
      </c>
      <c r="F11" s="128">
        <v>30</v>
      </c>
      <c r="G11" s="117"/>
      <c r="H11" s="117"/>
      <c r="I11" s="117"/>
      <c r="J11" s="117"/>
      <c r="K11" s="127">
        <f t="shared" si="1"/>
        <v>29.55</v>
      </c>
      <c r="L11" s="127">
        <f>F11*(1-0.015)</f>
        <v>29.55</v>
      </c>
      <c r="M11" s="117"/>
      <c r="N11" s="117"/>
      <c r="O11" s="117"/>
      <c r="P11" s="117"/>
      <c r="Q11" s="127">
        <f>R11</f>
        <v>29.106750000000002</v>
      </c>
      <c r="R11" s="127">
        <f>L11*(1-0.015)</f>
        <v>29.106750000000002</v>
      </c>
      <c r="S11" s="117"/>
      <c r="T11" s="117"/>
      <c r="U11" s="117"/>
      <c r="V11" s="117"/>
      <c r="W11" s="127">
        <f>X11</f>
        <v>28.670148750000003</v>
      </c>
      <c r="X11" s="127">
        <f>R11*(1-0.015)</f>
        <v>28.670148750000003</v>
      </c>
      <c r="Y11" s="117"/>
      <c r="Z11" s="117"/>
      <c r="AA11" s="117"/>
      <c r="AB11" s="117"/>
      <c r="AC11" s="127">
        <f>AD11</f>
        <v>28.240096518750001</v>
      </c>
      <c r="AD11" s="127">
        <f>X11*(1-0.015)</f>
        <v>28.240096518750001</v>
      </c>
    </row>
    <row r="12" spans="2:30" ht="25.5" x14ac:dyDescent="0.2">
      <c r="B12" s="123" t="s">
        <v>137</v>
      </c>
      <c r="C12" s="126" t="s">
        <v>138</v>
      </c>
      <c r="D12" s="126"/>
      <c r="E12" s="127">
        <f t="shared" si="0"/>
        <v>5</v>
      </c>
      <c r="F12" s="128">
        <v>5</v>
      </c>
      <c r="G12" s="117"/>
      <c r="H12" s="117"/>
      <c r="I12" s="117"/>
      <c r="J12" s="117"/>
      <c r="K12" s="127">
        <f t="shared" si="1"/>
        <v>4.9249999999999998</v>
      </c>
      <c r="L12" s="127">
        <f>F12*(1-0.015)</f>
        <v>4.9249999999999998</v>
      </c>
      <c r="M12" s="117"/>
      <c r="N12" s="117"/>
      <c r="O12" s="117"/>
      <c r="P12" s="117"/>
      <c r="Q12" s="127">
        <f>R12</f>
        <v>4.8511249999999997</v>
      </c>
      <c r="R12" s="127">
        <f>L12*(1-0.015)</f>
        <v>4.8511249999999997</v>
      </c>
      <c r="S12" s="117"/>
      <c r="T12" s="117"/>
      <c r="U12" s="117"/>
      <c r="V12" s="117"/>
      <c r="W12" s="127">
        <f>X12</f>
        <v>4.7783581249999996</v>
      </c>
      <c r="X12" s="127">
        <f>R12*(1-0.015)</f>
        <v>4.7783581249999996</v>
      </c>
      <c r="Y12" s="117"/>
      <c r="Z12" s="117"/>
      <c r="AA12" s="117"/>
      <c r="AB12" s="117"/>
      <c r="AC12" s="127">
        <f>AD12</f>
        <v>4.7066827531249995</v>
      </c>
      <c r="AD12" s="127">
        <f>X12*(1-0.015)</f>
        <v>4.7066827531249995</v>
      </c>
    </row>
    <row r="13" spans="2:30" ht="25.5" x14ac:dyDescent="0.2">
      <c r="B13" s="123" t="s">
        <v>139</v>
      </c>
      <c r="C13" s="129" t="s">
        <v>140</v>
      </c>
      <c r="D13" s="129"/>
      <c r="E13" s="127">
        <f t="shared" si="0"/>
        <v>0</v>
      </c>
      <c r="F13" s="128">
        <v>0</v>
      </c>
      <c r="G13" s="117"/>
      <c r="H13" s="117"/>
      <c r="I13" s="117"/>
      <c r="J13" s="117"/>
      <c r="K13" s="127">
        <f t="shared" si="1"/>
        <v>0</v>
      </c>
      <c r="L13" s="127">
        <f>F13*(1+0.015)</f>
        <v>0</v>
      </c>
      <c r="M13" s="117"/>
      <c r="N13" s="117"/>
      <c r="O13" s="117"/>
      <c r="P13" s="117"/>
      <c r="Q13" s="127">
        <f>R13</f>
        <v>0</v>
      </c>
      <c r="R13" s="127">
        <f>L13*(1+0.015)</f>
        <v>0</v>
      </c>
      <c r="S13" s="117"/>
      <c r="T13" s="117"/>
      <c r="U13" s="117"/>
      <c r="V13" s="117"/>
      <c r="W13" s="127">
        <f>X13</f>
        <v>0</v>
      </c>
      <c r="X13" s="127">
        <f>R13*(1+0.015)</f>
        <v>0</v>
      </c>
      <c r="Y13" s="117"/>
      <c r="Z13" s="117"/>
      <c r="AA13" s="117"/>
      <c r="AB13" s="117"/>
      <c r="AC13" s="127">
        <f>AD13</f>
        <v>0</v>
      </c>
      <c r="AD13" s="127">
        <f>X13*(1+0.015)</f>
        <v>0</v>
      </c>
    </row>
    <row r="14" spans="2:30" ht="25.5" x14ac:dyDescent="0.2">
      <c r="B14" s="123" t="s">
        <v>6</v>
      </c>
      <c r="C14" s="130" t="s">
        <v>141</v>
      </c>
      <c r="D14" s="130"/>
      <c r="E14" s="125"/>
      <c r="F14" s="125"/>
      <c r="G14" s="117"/>
      <c r="H14" s="117"/>
      <c r="I14" s="117"/>
      <c r="J14" s="117"/>
      <c r="K14" s="125"/>
      <c r="L14" s="125"/>
      <c r="M14" s="117"/>
      <c r="N14" s="117"/>
      <c r="O14" s="117"/>
      <c r="P14" s="117"/>
      <c r="Q14" s="125"/>
      <c r="R14" s="125"/>
      <c r="S14" s="117"/>
      <c r="T14" s="117"/>
      <c r="U14" s="117"/>
      <c r="V14" s="117"/>
      <c r="W14" s="125"/>
      <c r="X14" s="125"/>
      <c r="Y14" s="117"/>
      <c r="Z14" s="117"/>
      <c r="AA14" s="117"/>
      <c r="AB14" s="117"/>
      <c r="AC14" s="125"/>
      <c r="AD14" s="125"/>
    </row>
    <row r="15" spans="2:30" ht="25.5" x14ac:dyDescent="0.2">
      <c r="B15" s="123" t="s">
        <v>85</v>
      </c>
      <c r="C15" s="126" t="s">
        <v>142</v>
      </c>
      <c r="D15" s="126"/>
      <c r="E15" s="127">
        <f t="shared" si="0"/>
        <v>0</v>
      </c>
      <c r="F15" s="128">
        <v>0</v>
      </c>
      <c r="G15" s="117"/>
      <c r="H15" s="117"/>
      <c r="I15" s="117"/>
      <c r="J15" s="117"/>
      <c r="K15" s="127">
        <f t="shared" si="1"/>
        <v>0</v>
      </c>
      <c r="L15" s="127">
        <f>F15*(1-0.015)</f>
        <v>0</v>
      </c>
      <c r="M15" s="117"/>
      <c r="N15" s="117"/>
      <c r="O15" s="117"/>
      <c r="P15" s="117"/>
      <c r="Q15" s="127">
        <f>R15</f>
        <v>0</v>
      </c>
      <c r="R15" s="127">
        <f>L15*(1-0.015)</f>
        <v>0</v>
      </c>
      <c r="S15" s="117"/>
      <c r="T15" s="117"/>
      <c r="U15" s="117"/>
      <c r="V15" s="117"/>
      <c r="W15" s="127">
        <f>X15</f>
        <v>0</v>
      </c>
      <c r="X15" s="127">
        <f>R15*(1-0.015)</f>
        <v>0</v>
      </c>
      <c r="Y15" s="117"/>
      <c r="Z15" s="117"/>
      <c r="AA15" s="117"/>
      <c r="AB15" s="117"/>
      <c r="AC15" s="127">
        <f>AD15</f>
        <v>0</v>
      </c>
      <c r="AD15" s="127">
        <f>X15*(1-0.015)</f>
        <v>0</v>
      </c>
    </row>
    <row r="16" spans="2:30" x14ac:dyDescent="0.2">
      <c r="B16" s="123"/>
      <c r="C16" s="207" t="s">
        <v>143</v>
      </c>
      <c r="D16" s="129"/>
      <c r="E16" s="127">
        <f t="shared" si="0"/>
        <v>0</v>
      </c>
      <c r="F16" s="127">
        <f>'ф.2.1 ИндИнф (Ин)'!F30</f>
        <v>0</v>
      </c>
      <c r="G16" s="117"/>
      <c r="H16" s="117"/>
      <c r="I16" s="117"/>
      <c r="J16" s="117"/>
      <c r="K16" s="127">
        <f t="shared" si="1"/>
        <v>0</v>
      </c>
      <c r="L16" s="127">
        <f>F16*(1+0.015)</f>
        <v>0</v>
      </c>
      <c r="M16" s="117"/>
      <c r="N16" s="117"/>
      <c r="O16" s="117"/>
      <c r="P16" s="117"/>
      <c r="Q16" s="127">
        <f>R16</f>
        <v>0</v>
      </c>
      <c r="R16" s="127">
        <f>L16*(1+0.015)</f>
        <v>0</v>
      </c>
      <c r="S16" s="117"/>
      <c r="T16" s="117"/>
      <c r="U16" s="117"/>
      <c r="V16" s="117"/>
      <c r="W16" s="127">
        <f>X16</f>
        <v>0</v>
      </c>
      <c r="X16" s="127">
        <f>R16*(1+0.015)</f>
        <v>0</v>
      </c>
      <c r="Y16" s="117"/>
      <c r="Z16" s="117"/>
      <c r="AA16" s="117"/>
      <c r="AB16" s="117"/>
      <c r="AC16" s="127">
        <f>AD16</f>
        <v>0</v>
      </c>
      <c r="AD16" s="127">
        <f>X16*(1+0.015)</f>
        <v>0</v>
      </c>
    </row>
    <row r="17" spans="2:33" ht="25.5" x14ac:dyDescent="0.2">
      <c r="B17" s="123" t="s">
        <v>7</v>
      </c>
      <c r="C17" s="130" t="s">
        <v>144</v>
      </c>
      <c r="D17" s="130"/>
      <c r="E17" s="131"/>
      <c r="F17" s="131"/>
      <c r="G17" s="117"/>
      <c r="H17" s="117"/>
      <c r="I17" s="117"/>
      <c r="J17" s="117"/>
      <c r="K17" s="131"/>
      <c r="L17" s="131"/>
      <c r="M17" s="117"/>
      <c r="N17" s="117"/>
      <c r="O17" s="117"/>
      <c r="P17" s="117"/>
      <c r="Q17" s="131"/>
      <c r="R17" s="131"/>
      <c r="S17" s="117"/>
      <c r="T17" s="117"/>
      <c r="U17" s="117"/>
      <c r="V17" s="117"/>
      <c r="W17" s="131"/>
      <c r="X17" s="131"/>
      <c r="Y17" s="117"/>
      <c r="Z17" s="117"/>
      <c r="AA17" s="117"/>
      <c r="AB17" s="117"/>
      <c r="AC17" s="131"/>
      <c r="AD17" s="131"/>
    </row>
    <row r="18" spans="2:33" ht="38.25" x14ac:dyDescent="0.2">
      <c r="B18" s="123" t="s">
        <v>145</v>
      </c>
      <c r="C18" s="132" t="s">
        <v>146</v>
      </c>
      <c r="D18" s="126"/>
      <c r="E18" s="127">
        <f t="shared" si="0"/>
        <v>1</v>
      </c>
      <c r="F18" s="133">
        <v>1</v>
      </c>
      <c r="G18" s="117"/>
      <c r="H18" s="117"/>
      <c r="I18" s="117"/>
      <c r="J18" s="117"/>
      <c r="K18" s="127">
        <f t="shared" si="1"/>
        <v>1</v>
      </c>
      <c r="L18" s="134">
        <f>F18</f>
        <v>1</v>
      </c>
      <c r="M18" s="117"/>
      <c r="N18" s="117"/>
      <c r="O18" s="117"/>
      <c r="P18" s="117"/>
      <c r="Q18" s="127">
        <f>R18</f>
        <v>1</v>
      </c>
      <c r="R18" s="134">
        <f>L18</f>
        <v>1</v>
      </c>
      <c r="S18" s="117"/>
      <c r="T18" s="117"/>
      <c r="U18" s="117"/>
      <c r="V18" s="117"/>
      <c r="W18" s="127">
        <f>X18</f>
        <v>1</v>
      </c>
      <c r="X18" s="134">
        <f>R18</f>
        <v>1</v>
      </c>
      <c r="Y18" s="117"/>
      <c r="Z18" s="117"/>
      <c r="AA18" s="117"/>
      <c r="AB18" s="117"/>
      <c r="AC18" s="127">
        <f>AD18</f>
        <v>1</v>
      </c>
      <c r="AD18" s="134">
        <f>X18</f>
        <v>1</v>
      </c>
    </row>
    <row r="19" spans="2:33" ht="25.5" x14ac:dyDescent="0.2">
      <c r="B19" s="123" t="s">
        <v>147</v>
      </c>
      <c r="C19" s="126" t="s">
        <v>148</v>
      </c>
      <c r="D19" s="126"/>
      <c r="E19" s="127">
        <f t="shared" si="0"/>
        <v>0</v>
      </c>
      <c r="F19" s="128">
        <v>0</v>
      </c>
      <c r="G19" s="117"/>
      <c r="H19" s="117"/>
      <c r="I19" s="117"/>
      <c r="J19" s="117"/>
      <c r="K19" s="127">
        <f t="shared" si="1"/>
        <v>0</v>
      </c>
      <c r="L19" s="127">
        <f>F19*(1-0.015)</f>
        <v>0</v>
      </c>
      <c r="M19" s="117"/>
      <c r="N19" s="117"/>
      <c r="O19" s="117"/>
      <c r="P19" s="117"/>
      <c r="Q19" s="127">
        <f>R19</f>
        <v>0</v>
      </c>
      <c r="R19" s="127">
        <f>L19*(1-0.015)</f>
        <v>0</v>
      </c>
      <c r="S19" s="117"/>
      <c r="T19" s="117"/>
      <c r="U19" s="117"/>
      <c r="V19" s="117"/>
      <c r="W19" s="127">
        <f>X19</f>
        <v>0</v>
      </c>
      <c r="X19" s="127">
        <f>R19*(1-0.015)</f>
        <v>0</v>
      </c>
      <c r="Y19" s="117"/>
      <c r="Z19" s="117"/>
      <c r="AA19" s="117"/>
      <c r="AB19" s="117"/>
      <c r="AC19" s="127">
        <f>AD19</f>
        <v>0</v>
      </c>
      <c r="AD19" s="127">
        <f>X19*(1-0.015)</f>
        <v>0</v>
      </c>
    </row>
    <row r="20" spans="2:33" ht="25.5" x14ac:dyDescent="0.2">
      <c r="B20" s="123" t="s">
        <v>149</v>
      </c>
      <c r="C20" s="129" t="s">
        <v>150</v>
      </c>
      <c r="D20" s="129"/>
      <c r="E20" s="127">
        <f t="shared" si="0"/>
        <v>0</v>
      </c>
      <c r="F20" s="128">
        <v>0</v>
      </c>
      <c r="G20" s="117"/>
      <c r="H20" s="117"/>
      <c r="I20" s="117"/>
      <c r="J20" s="117"/>
      <c r="K20" s="127">
        <f t="shared" si="1"/>
        <v>0</v>
      </c>
      <c r="L20" s="127">
        <f>F20*(1+0.015)</f>
        <v>0</v>
      </c>
      <c r="M20" s="117"/>
      <c r="N20" s="117"/>
      <c r="O20" s="117"/>
      <c r="P20" s="117"/>
      <c r="Q20" s="127">
        <f>R20</f>
        <v>0</v>
      </c>
      <c r="R20" s="127">
        <f>L20*(1+0.015)</f>
        <v>0</v>
      </c>
      <c r="S20" s="117"/>
      <c r="T20" s="117"/>
      <c r="U20" s="117"/>
      <c r="V20" s="117"/>
      <c r="W20" s="127">
        <f>X20</f>
        <v>0</v>
      </c>
      <c r="X20" s="127">
        <f>R20*(1+0.015)</f>
        <v>0</v>
      </c>
      <c r="Y20" s="117"/>
      <c r="Z20" s="117"/>
      <c r="AA20" s="117"/>
      <c r="AB20" s="117"/>
      <c r="AC20" s="127">
        <f>AD20</f>
        <v>0</v>
      </c>
      <c r="AD20" s="127">
        <f>X20*(1+0.015)</f>
        <v>0</v>
      </c>
    </row>
    <row r="21" spans="2:33" ht="25.5" x14ac:dyDescent="0.2">
      <c r="B21" s="123" t="s">
        <v>8</v>
      </c>
      <c r="C21" s="130" t="s">
        <v>151</v>
      </c>
      <c r="D21" s="130"/>
      <c r="E21" s="125"/>
      <c r="F21" s="125"/>
      <c r="G21" s="117"/>
      <c r="H21" s="117"/>
      <c r="I21" s="117"/>
      <c r="J21" s="117"/>
      <c r="K21" s="125"/>
      <c r="L21" s="125"/>
      <c r="M21" s="117"/>
      <c r="N21" s="117"/>
      <c r="O21" s="117"/>
      <c r="P21" s="117"/>
      <c r="Q21" s="125"/>
      <c r="R21" s="125"/>
      <c r="S21" s="117"/>
      <c r="T21" s="117"/>
      <c r="U21" s="117"/>
      <c r="V21" s="117"/>
      <c r="W21" s="125"/>
      <c r="X21" s="125"/>
      <c r="Y21" s="117"/>
      <c r="Z21" s="117"/>
      <c r="AA21" s="117"/>
      <c r="AB21" s="117"/>
      <c r="AC21" s="125"/>
      <c r="AD21" s="125"/>
    </row>
    <row r="22" spans="2:33" ht="25.5" x14ac:dyDescent="0.2">
      <c r="B22" s="123" t="s">
        <v>152</v>
      </c>
      <c r="C22" s="126" t="s">
        <v>153</v>
      </c>
      <c r="D22" s="126"/>
      <c r="E22" s="127">
        <f t="shared" si="0"/>
        <v>0</v>
      </c>
      <c r="F22" s="128">
        <v>0</v>
      </c>
      <c r="G22" s="117"/>
      <c r="H22" s="117"/>
      <c r="I22" s="117"/>
      <c r="J22" s="117"/>
      <c r="K22" s="127">
        <f t="shared" si="1"/>
        <v>0</v>
      </c>
      <c r="L22" s="127">
        <f>F22*(1-0.015)</f>
        <v>0</v>
      </c>
      <c r="M22" s="117"/>
      <c r="N22" s="117"/>
      <c r="O22" s="117"/>
      <c r="P22" s="117"/>
      <c r="Q22" s="127">
        <f>R22</f>
        <v>0</v>
      </c>
      <c r="R22" s="127">
        <f>L22*(1-0.015)</f>
        <v>0</v>
      </c>
      <c r="S22" s="117"/>
      <c r="T22" s="117"/>
      <c r="U22" s="117"/>
      <c r="V22" s="117"/>
      <c r="W22" s="127">
        <f>X22</f>
        <v>0</v>
      </c>
      <c r="X22" s="127">
        <f>R22*(1-0.015)</f>
        <v>0</v>
      </c>
      <c r="Y22" s="117"/>
      <c r="Z22" s="117"/>
      <c r="AA22" s="117"/>
      <c r="AB22" s="117"/>
      <c r="AC22" s="127">
        <f>AD22</f>
        <v>0</v>
      </c>
      <c r="AD22" s="127">
        <f>X22*(1-0.015)</f>
        <v>0</v>
      </c>
    </row>
    <row r="23" spans="2:33" x14ac:dyDescent="0.2">
      <c r="B23" s="123"/>
      <c r="C23" s="207" t="s">
        <v>154</v>
      </c>
      <c r="D23" s="129"/>
      <c r="E23" s="127">
        <f>F23</f>
        <v>0</v>
      </c>
      <c r="F23" s="127">
        <f>'ф.2.1 ИндИнф (Ин)'!F30</f>
        <v>0</v>
      </c>
      <c r="G23" s="117"/>
      <c r="H23" s="117"/>
      <c r="I23" s="117"/>
      <c r="J23" s="117"/>
      <c r="K23" s="127">
        <f>L23</f>
        <v>0</v>
      </c>
      <c r="L23" s="127">
        <f>F23*(1+0.015)</f>
        <v>0</v>
      </c>
      <c r="M23" s="117"/>
      <c r="N23" s="117"/>
      <c r="O23" s="117"/>
      <c r="P23" s="117"/>
      <c r="Q23" s="127">
        <f>R23</f>
        <v>0</v>
      </c>
      <c r="R23" s="127">
        <f>L23*(1+0.015)</f>
        <v>0</v>
      </c>
      <c r="S23" s="117"/>
      <c r="T23" s="117"/>
      <c r="U23" s="117"/>
      <c r="V23" s="117"/>
      <c r="W23" s="127">
        <f>X23</f>
        <v>0</v>
      </c>
      <c r="X23" s="127">
        <f>R23*(1+0.015)</f>
        <v>0</v>
      </c>
      <c r="Y23" s="117"/>
      <c r="Z23" s="117"/>
      <c r="AA23" s="117"/>
      <c r="AB23" s="117"/>
      <c r="AC23" s="127">
        <f>AD23</f>
        <v>0</v>
      </c>
      <c r="AD23" s="127">
        <f>X23*(1+0.015)</f>
        <v>0</v>
      </c>
    </row>
    <row r="26" spans="2:33" x14ac:dyDescent="0.2">
      <c r="B26" s="255" t="s">
        <v>129</v>
      </c>
      <c r="C26" s="255"/>
      <c r="D26" s="116"/>
      <c r="E26" s="253" t="s">
        <v>102</v>
      </c>
      <c r="F26" s="253"/>
      <c r="G26" s="253"/>
      <c r="H26" s="253"/>
      <c r="I26" s="253"/>
      <c r="J26" s="117"/>
      <c r="K26" s="253" t="s">
        <v>103</v>
      </c>
      <c r="L26" s="253"/>
      <c r="M26" s="253"/>
      <c r="N26" s="253"/>
      <c r="O26" s="253"/>
      <c r="P26" s="117"/>
      <c r="Q26" s="253" t="s">
        <v>125</v>
      </c>
      <c r="R26" s="253"/>
      <c r="S26" s="253"/>
      <c r="T26" s="253"/>
      <c r="U26" s="253"/>
      <c r="V26" s="117"/>
      <c r="W26" s="253" t="s">
        <v>126</v>
      </c>
      <c r="X26" s="253"/>
      <c r="Y26" s="253"/>
      <c r="Z26" s="253"/>
      <c r="AA26" s="253"/>
      <c r="AB26" s="117"/>
      <c r="AC26" s="253" t="s">
        <v>127</v>
      </c>
      <c r="AD26" s="253"/>
      <c r="AE26" s="253"/>
      <c r="AF26" s="253"/>
      <c r="AG26" s="253"/>
    </row>
    <row r="27" spans="2:33" ht="20.25" customHeight="1" x14ac:dyDescent="0.2">
      <c r="B27" s="256" t="s">
        <v>42</v>
      </c>
      <c r="C27" s="256"/>
      <c r="D27" s="118"/>
      <c r="E27" s="253"/>
      <c r="F27" s="253"/>
      <c r="G27" s="253"/>
      <c r="H27" s="253"/>
      <c r="I27" s="253"/>
      <c r="J27" s="117"/>
      <c r="K27" s="253"/>
      <c r="L27" s="253"/>
      <c r="M27" s="253"/>
      <c r="N27" s="253"/>
      <c r="O27" s="253"/>
      <c r="P27" s="117"/>
      <c r="Q27" s="253"/>
      <c r="R27" s="253"/>
      <c r="S27" s="253"/>
      <c r="T27" s="253"/>
      <c r="U27" s="253"/>
      <c r="V27" s="117"/>
      <c r="W27" s="253"/>
      <c r="X27" s="253"/>
      <c r="Y27" s="253"/>
      <c r="Z27" s="253"/>
      <c r="AA27" s="253"/>
      <c r="AB27" s="117"/>
      <c r="AC27" s="253"/>
      <c r="AD27" s="253"/>
      <c r="AE27" s="253"/>
      <c r="AF27" s="253"/>
      <c r="AG27" s="253"/>
    </row>
    <row r="28" spans="2:33" x14ac:dyDescent="0.2">
      <c r="B28" s="251" t="s">
        <v>66</v>
      </c>
      <c r="C28" s="251" t="s">
        <v>104</v>
      </c>
      <c r="D28" s="119"/>
      <c r="E28" s="251" t="s">
        <v>28</v>
      </c>
      <c r="F28" s="251"/>
      <c r="G28" s="251" t="s">
        <v>105</v>
      </c>
      <c r="H28" s="251" t="s">
        <v>155</v>
      </c>
      <c r="I28" s="251" t="s">
        <v>156</v>
      </c>
      <c r="J28" s="117"/>
      <c r="K28" s="252" t="s">
        <v>28</v>
      </c>
      <c r="L28" s="252"/>
      <c r="M28" s="251" t="s">
        <v>105</v>
      </c>
      <c r="N28" s="251" t="s">
        <v>155</v>
      </c>
      <c r="O28" s="251" t="s">
        <v>156</v>
      </c>
      <c r="P28" s="117"/>
      <c r="Q28" s="252" t="s">
        <v>28</v>
      </c>
      <c r="R28" s="252"/>
      <c r="S28" s="251" t="s">
        <v>105</v>
      </c>
      <c r="T28" s="251" t="s">
        <v>155</v>
      </c>
      <c r="U28" s="251" t="s">
        <v>156</v>
      </c>
      <c r="V28" s="117"/>
      <c r="W28" s="252" t="s">
        <v>28</v>
      </c>
      <c r="X28" s="252"/>
      <c r="Y28" s="251" t="s">
        <v>105</v>
      </c>
      <c r="Z28" s="251" t="s">
        <v>155</v>
      </c>
      <c r="AA28" s="251" t="s">
        <v>156</v>
      </c>
      <c r="AB28" s="117"/>
      <c r="AC28" s="252" t="s">
        <v>28</v>
      </c>
      <c r="AD28" s="252"/>
      <c r="AE28" s="251" t="s">
        <v>105</v>
      </c>
      <c r="AF28" s="251" t="s">
        <v>155</v>
      </c>
      <c r="AG28" s="251" t="s">
        <v>156</v>
      </c>
    </row>
    <row r="29" spans="2:33" ht="33.75" x14ac:dyDescent="0.2">
      <c r="B29" s="251"/>
      <c r="C29" s="251"/>
      <c r="D29" s="119"/>
      <c r="E29" s="119" t="s">
        <v>157</v>
      </c>
      <c r="F29" s="119" t="s">
        <v>158</v>
      </c>
      <c r="G29" s="251"/>
      <c r="H29" s="251"/>
      <c r="I29" s="251"/>
      <c r="J29" s="117"/>
      <c r="K29" s="120" t="s">
        <v>157</v>
      </c>
      <c r="L29" s="120" t="s">
        <v>158</v>
      </c>
      <c r="M29" s="251"/>
      <c r="N29" s="251"/>
      <c r="O29" s="251"/>
      <c r="P29" s="117"/>
      <c r="Q29" s="120" t="s">
        <v>157</v>
      </c>
      <c r="R29" s="120" t="s">
        <v>158</v>
      </c>
      <c r="S29" s="251"/>
      <c r="T29" s="251"/>
      <c r="U29" s="251"/>
      <c r="V29" s="117"/>
      <c r="W29" s="120" t="s">
        <v>157</v>
      </c>
      <c r="X29" s="120" t="s">
        <v>158</v>
      </c>
      <c r="Y29" s="251"/>
      <c r="Z29" s="251"/>
      <c r="AA29" s="251"/>
      <c r="AB29" s="117"/>
      <c r="AC29" s="120" t="s">
        <v>157</v>
      </c>
      <c r="AD29" s="120" t="s">
        <v>158</v>
      </c>
      <c r="AE29" s="251"/>
      <c r="AF29" s="251"/>
      <c r="AG29" s="251"/>
    </row>
    <row r="30" spans="2:33" x14ac:dyDescent="0.2">
      <c r="B30" s="135" t="s">
        <v>5</v>
      </c>
      <c r="C30" s="135" t="s">
        <v>6</v>
      </c>
      <c r="D30" s="135"/>
      <c r="E30" s="135" t="s">
        <v>7</v>
      </c>
      <c r="F30" s="135" t="s">
        <v>8</v>
      </c>
      <c r="G30" s="135" t="s">
        <v>9</v>
      </c>
      <c r="H30" s="135" t="s">
        <v>10</v>
      </c>
      <c r="I30" s="135" t="s">
        <v>11</v>
      </c>
      <c r="J30" s="117"/>
      <c r="K30" s="144" t="s">
        <v>12</v>
      </c>
      <c r="L30" s="144" t="s">
        <v>13</v>
      </c>
      <c r="M30" s="135" t="s">
        <v>14</v>
      </c>
      <c r="N30" s="135" t="s">
        <v>15</v>
      </c>
      <c r="O30" s="135" t="s">
        <v>16</v>
      </c>
      <c r="P30" s="117"/>
      <c r="Q30" s="144" t="s">
        <v>12</v>
      </c>
      <c r="R30" s="144" t="s">
        <v>13</v>
      </c>
      <c r="S30" s="135" t="s">
        <v>14</v>
      </c>
      <c r="T30" s="135" t="s">
        <v>15</v>
      </c>
      <c r="U30" s="135" t="s">
        <v>16</v>
      </c>
      <c r="V30" s="117"/>
      <c r="W30" s="144" t="s">
        <v>12</v>
      </c>
      <c r="X30" s="144" t="s">
        <v>13</v>
      </c>
      <c r="Y30" s="135" t="s">
        <v>14</v>
      </c>
      <c r="Z30" s="135" t="s">
        <v>15</v>
      </c>
      <c r="AA30" s="135" t="s">
        <v>16</v>
      </c>
      <c r="AB30" s="117"/>
      <c r="AC30" s="144" t="s">
        <v>12</v>
      </c>
      <c r="AD30" s="144" t="s">
        <v>13</v>
      </c>
      <c r="AE30" s="135" t="s">
        <v>14</v>
      </c>
      <c r="AF30" s="135" t="s">
        <v>15</v>
      </c>
      <c r="AG30" s="135" t="s">
        <v>16</v>
      </c>
    </row>
    <row r="31" spans="2:33" x14ac:dyDescent="0.2">
      <c r="B31" s="123" t="s">
        <v>5</v>
      </c>
      <c r="C31" s="130" t="s">
        <v>159</v>
      </c>
      <c r="D31" s="130"/>
      <c r="E31" s="136"/>
      <c r="F31" s="136"/>
      <c r="G31" s="136"/>
      <c r="H31" s="136"/>
      <c r="I31" s="137">
        <f>(I33+I34+I37)/3</f>
        <v>0.5</v>
      </c>
      <c r="J31" s="117"/>
      <c r="K31" s="136"/>
      <c r="L31" s="136"/>
      <c r="M31" s="136"/>
      <c r="N31" s="136"/>
      <c r="O31" s="137">
        <f>(O33+O34+O37)/3</f>
        <v>0.5</v>
      </c>
      <c r="P31" s="117"/>
      <c r="Q31" s="136"/>
      <c r="R31" s="136"/>
      <c r="S31" s="136"/>
      <c r="T31" s="136"/>
      <c r="U31" s="137">
        <f>(U33+U34+U37)/3</f>
        <v>0.5</v>
      </c>
      <c r="V31" s="117"/>
      <c r="W31" s="136"/>
      <c r="X31" s="136"/>
      <c r="Y31" s="136"/>
      <c r="Z31" s="136"/>
      <c r="AA31" s="137">
        <f>(AA33+AA34+AA37)/3</f>
        <v>0.5</v>
      </c>
      <c r="AB31" s="117"/>
      <c r="AC31" s="136"/>
      <c r="AD31" s="136"/>
      <c r="AE31" s="136"/>
      <c r="AF31" s="136"/>
      <c r="AG31" s="137">
        <f>(AG33+AG34+AG37)/3</f>
        <v>0.5</v>
      </c>
    </row>
    <row r="32" spans="2:33" x14ac:dyDescent="0.2">
      <c r="B32" s="123"/>
      <c r="C32" s="130" t="s">
        <v>118</v>
      </c>
      <c r="D32" s="130"/>
      <c r="E32" s="136"/>
      <c r="F32" s="136"/>
      <c r="G32" s="136"/>
      <c r="H32" s="136"/>
      <c r="I32" s="136"/>
      <c r="J32" s="117"/>
      <c r="K32" s="136"/>
      <c r="L32" s="136"/>
      <c r="M32" s="136"/>
      <c r="N32" s="136"/>
      <c r="O32" s="136"/>
      <c r="P32" s="117"/>
      <c r="Q32" s="136"/>
      <c r="R32" s="136"/>
      <c r="S32" s="136"/>
      <c r="T32" s="136"/>
      <c r="U32" s="136"/>
      <c r="V32" s="117"/>
      <c r="W32" s="136"/>
      <c r="X32" s="136"/>
      <c r="Y32" s="136"/>
      <c r="Z32" s="136"/>
      <c r="AA32" s="136"/>
      <c r="AB32" s="117"/>
      <c r="AC32" s="136"/>
      <c r="AD32" s="136"/>
      <c r="AE32" s="136"/>
      <c r="AF32" s="136"/>
      <c r="AG32" s="136"/>
    </row>
    <row r="33" spans="2:33" ht="38.25" x14ac:dyDescent="0.2">
      <c r="B33" s="123" t="s">
        <v>71</v>
      </c>
      <c r="C33" s="138" t="s">
        <v>160</v>
      </c>
      <c r="D33" s="138"/>
      <c r="E33" s="137">
        <f>E8</f>
        <v>30</v>
      </c>
      <c r="F33" s="137">
        <f>F8</f>
        <v>30</v>
      </c>
      <c r="G33" s="137">
        <f>IF(F33&gt;0,E33/F33*100,IF(E33=0,100,120))</f>
        <v>100</v>
      </c>
      <c r="H33" s="131" t="s">
        <v>119</v>
      </c>
      <c r="I33" s="137">
        <f>IF(G33&lt;80,0.25,IF(G33&gt;=80,IF(G33&lt;=120,0.5,0.75)))</f>
        <v>0.5</v>
      </c>
      <c r="J33" s="117"/>
      <c r="K33" s="137">
        <f>K8</f>
        <v>30.449999999999996</v>
      </c>
      <c r="L33" s="137">
        <f>L8</f>
        <v>30.449999999999996</v>
      </c>
      <c r="M33" s="137">
        <f>IF(L33&gt;0,K33/L33*100,IF(K33=0,100,120))</f>
        <v>100</v>
      </c>
      <c r="N33" s="131" t="s">
        <v>119</v>
      </c>
      <c r="O33" s="137">
        <f>IF(M33&lt;80,0.25,IF(M33&gt;=80,IF(M33&lt;=120,0.5,0.75)))</f>
        <v>0.5</v>
      </c>
      <c r="P33" s="117"/>
      <c r="Q33" s="137">
        <f>Q8</f>
        <v>30.906749999999992</v>
      </c>
      <c r="R33" s="137">
        <f>R8</f>
        <v>30.906749999999992</v>
      </c>
      <c r="S33" s="137">
        <f>IF(R33&gt;0,Q33/R33*100,IF(Q33=0,100,120))</f>
        <v>100</v>
      </c>
      <c r="T33" s="131" t="s">
        <v>119</v>
      </c>
      <c r="U33" s="137">
        <f>IF(S33&lt;80,0.25,IF(S33&gt;=80,IF(S33&lt;=120,0.5,0.75)))</f>
        <v>0.5</v>
      </c>
      <c r="V33" s="117"/>
      <c r="W33" s="137">
        <f>W8</f>
        <v>31.370351249999988</v>
      </c>
      <c r="X33" s="137">
        <f>X8</f>
        <v>31.370351249999988</v>
      </c>
      <c r="Y33" s="137">
        <f>IF(X33&gt;0,W33/X33*100,IF(W33=0,100,120))</f>
        <v>100</v>
      </c>
      <c r="Z33" s="131" t="s">
        <v>119</v>
      </c>
      <c r="AA33" s="137">
        <f>IF(Y33&lt;80,0.25,IF(Y33&gt;=80,IF(Y33&lt;=120,0.5,0.75)))</f>
        <v>0.5</v>
      </c>
      <c r="AB33" s="117"/>
      <c r="AC33" s="137">
        <f>AC8</f>
        <v>31.840906518749986</v>
      </c>
      <c r="AD33" s="137">
        <f>AD8</f>
        <v>31.840906518749986</v>
      </c>
      <c r="AE33" s="137">
        <f>IF(AD33&gt;0,AC33/AD33*100,IF(AC33=0,100,120))</f>
        <v>100</v>
      </c>
      <c r="AF33" s="131" t="s">
        <v>119</v>
      </c>
      <c r="AG33" s="137">
        <f>IF(AE33&lt;80,0.25,IF(AE33&gt;=80,IF(AE33&lt;=120,0.5,0.75)))</f>
        <v>0.5</v>
      </c>
    </row>
    <row r="34" spans="2:33" ht="25.5" x14ac:dyDescent="0.2">
      <c r="B34" s="123" t="s">
        <v>74</v>
      </c>
      <c r="C34" s="138" t="s">
        <v>161</v>
      </c>
      <c r="D34" s="138"/>
      <c r="E34" s="131"/>
      <c r="F34" s="131"/>
      <c r="G34" s="131"/>
      <c r="H34" s="131"/>
      <c r="I34" s="137">
        <f>(I35+I36)/2</f>
        <v>0.5</v>
      </c>
      <c r="J34" s="117"/>
      <c r="K34" s="131"/>
      <c r="L34" s="131"/>
      <c r="M34" s="131"/>
      <c r="N34" s="131"/>
      <c r="O34" s="137">
        <f>(O35+O36)/2</f>
        <v>0.5</v>
      </c>
      <c r="P34" s="117"/>
      <c r="Q34" s="131"/>
      <c r="R34" s="131"/>
      <c r="S34" s="131"/>
      <c r="T34" s="131"/>
      <c r="U34" s="137">
        <f>(U35+U36)/2</f>
        <v>0.5</v>
      </c>
      <c r="V34" s="117"/>
      <c r="W34" s="131"/>
      <c r="X34" s="131"/>
      <c r="Y34" s="131"/>
      <c r="Z34" s="131"/>
      <c r="AA34" s="137">
        <f>(AA35+AA36)/2</f>
        <v>0.5</v>
      </c>
      <c r="AB34" s="117"/>
      <c r="AC34" s="131"/>
      <c r="AD34" s="131"/>
      <c r="AE34" s="131"/>
      <c r="AF34" s="131"/>
      <c r="AG34" s="137">
        <f>(AG35+AG36)/2</f>
        <v>0.5</v>
      </c>
    </row>
    <row r="35" spans="2:33" ht="25.5" x14ac:dyDescent="0.2">
      <c r="B35" s="123" t="s">
        <v>76</v>
      </c>
      <c r="C35" s="139" t="s">
        <v>135</v>
      </c>
      <c r="D35" s="139"/>
      <c r="E35" s="137">
        <f>E10</f>
        <v>30</v>
      </c>
      <c r="F35" s="137">
        <f>F10</f>
        <v>30</v>
      </c>
      <c r="G35" s="137">
        <f>IF(F35&gt;0,E35/F35*100,IF(E35=0,100,120))</f>
        <v>100</v>
      </c>
      <c r="H35" s="131" t="s">
        <v>119</v>
      </c>
      <c r="I35" s="137">
        <f>IF(G35&lt;80,0.25,IF(G35&gt;=80,IF(G35&lt;=120,0.5,0.75)))</f>
        <v>0.5</v>
      </c>
      <c r="J35" s="117"/>
      <c r="K35" s="137">
        <f>K10</f>
        <v>29.55</v>
      </c>
      <c r="L35" s="137">
        <f>L10</f>
        <v>29.55</v>
      </c>
      <c r="M35" s="137">
        <f>IF(L35&gt;0,K35/L35*100,IF(K35=0,100,120))</f>
        <v>100</v>
      </c>
      <c r="N35" s="131" t="s">
        <v>119</v>
      </c>
      <c r="O35" s="137">
        <f>IF(M35&lt;80,0.25,IF(M35&gt;=80,IF(M35&lt;=120,0.5,0.75)))</f>
        <v>0.5</v>
      </c>
      <c r="P35" s="117"/>
      <c r="Q35" s="137">
        <f>Q10</f>
        <v>29.106750000000002</v>
      </c>
      <c r="R35" s="137">
        <f>R10</f>
        <v>29.106750000000002</v>
      </c>
      <c r="S35" s="137">
        <f>IF(R35&gt;0,Q35/R35*100,IF(Q35=0,100,120))</f>
        <v>100</v>
      </c>
      <c r="T35" s="131" t="s">
        <v>119</v>
      </c>
      <c r="U35" s="137">
        <f>IF(S35&lt;80,0.25,IF(S35&gt;=80,IF(S35&lt;=120,0.5,0.75)))</f>
        <v>0.5</v>
      </c>
      <c r="V35" s="117"/>
      <c r="W35" s="137">
        <f>W10</f>
        <v>28.670148750000003</v>
      </c>
      <c r="X35" s="137">
        <f>X10</f>
        <v>28.670148750000003</v>
      </c>
      <c r="Y35" s="137">
        <f>IF(X35&gt;0,W35/X35*100,IF(W35=0,100,120))</f>
        <v>100</v>
      </c>
      <c r="Z35" s="131" t="s">
        <v>119</v>
      </c>
      <c r="AA35" s="137">
        <f>IF(Y35&lt;80,0.25,IF(Y35&gt;=80,IF(Y35&lt;=120,0.5,0.75)))</f>
        <v>0.5</v>
      </c>
      <c r="AB35" s="117"/>
      <c r="AC35" s="137">
        <f>AC10</f>
        <v>28.240096518750001</v>
      </c>
      <c r="AD35" s="137">
        <f>AD10</f>
        <v>28.240096518750001</v>
      </c>
      <c r="AE35" s="137">
        <f>IF(AD35&gt;0,AC35/AD35*100,IF(AC35=0,100,120))</f>
        <v>100</v>
      </c>
      <c r="AF35" s="131" t="s">
        <v>119</v>
      </c>
      <c r="AG35" s="137">
        <f>IF(AE35&lt;80,0.25,IF(AE35&gt;=80,IF(AE35&lt;=120,0.5,0.75)))</f>
        <v>0.5</v>
      </c>
    </row>
    <row r="36" spans="2:33" x14ac:dyDescent="0.2">
      <c r="B36" s="123" t="s">
        <v>78</v>
      </c>
      <c r="C36" s="139" t="s">
        <v>136</v>
      </c>
      <c r="D36" s="139"/>
      <c r="E36" s="137">
        <f>E11</f>
        <v>30</v>
      </c>
      <c r="F36" s="137">
        <f>F11</f>
        <v>30</v>
      </c>
      <c r="G36" s="137">
        <f>IF(F36&gt;0,E36/F36*100,IF(E36=0,100,120))</f>
        <v>100</v>
      </c>
      <c r="H36" s="131" t="s">
        <v>119</v>
      </c>
      <c r="I36" s="137">
        <f>IF(G36&lt;80,0.25,IF(G36&gt;=80,IF(G36&lt;=120,0.5,0.75)))</f>
        <v>0.5</v>
      </c>
      <c r="J36" s="117"/>
      <c r="K36" s="137">
        <f>K11</f>
        <v>29.55</v>
      </c>
      <c r="L36" s="137">
        <f>L11</f>
        <v>29.55</v>
      </c>
      <c r="M36" s="137">
        <f>IF(L36&gt;0,K36/L36*100,IF(K36=0,100,120))</f>
        <v>100</v>
      </c>
      <c r="N36" s="131" t="s">
        <v>119</v>
      </c>
      <c r="O36" s="137">
        <f>IF(M36&lt;80,0.25,IF(M36&gt;=80,IF(M36&lt;=120,0.5,0.75)))</f>
        <v>0.5</v>
      </c>
      <c r="P36" s="117"/>
      <c r="Q36" s="137">
        <f>Q11</f>
        <v>29.106750000000002</v>
      </c>
      <c r="R36" s="137">
        <f>R11</f>
        <v>29.106750000000002</v>
      </c>
      <c r="S36" s="137">
        <f>IF(R36&gt;0,Q36/R36*100,IF(Q36=0,100,120))</f>
        <v>100</v>
      </c>
      <c r="T36" s="131" t="s">
        <v>119</v>
      </c>
      <c r="U36" s="137">
        <f>IF(S36&lt;80,0.25,IF(S36&gt;=80,IF(S36&lt;=120,0.5,0.75)))</f>
        <v>0.5</v>
      </c>
      <c r="V36" s="117"/>
      <c r="W36" s="137">
        <f>W11</f>
        <v>28.670148750000003</v>
      </c>
      <c r="X36" s="137">
        <f>X11</f>
        <v>28.670148750000003</v>
      </c>
      <c r="Y36" s="137">
        <f>IF(X36&gt;0,W36/X36*100,IF(W36=0,100,120))</f>
        <v>100</v>
      </c>
      <c r="Z36" s="131" t="s">
        <v>119</v>
      </c>
      <c r="AA36" s="137">
        <f>IF(Y36&lt;80,0.25,IF(Y36&gt;=80,IF(Y36&lt;=120,0.5,0.75)))</f>
        <v>0.5</v>
      </c>
      <c r="AB36" s="117"/>
      <c r="AC36" s="137">
        <f>AC11</f>
        <v>28.240096518750001</v>
      </c>
      <c r="AD36" s="137">
        <f>AD11</f>
        <v>28.240096518750001</v>
      </c>
      <c r="AE36" s="137">
        <f>IF(AD36&gt;0,AC36/AD36*100,IF(AC36=0,100,120))</f>
        <v>100</v>
      </c>
      <c r="AF36" s="131" t="s">
        <v>119</v>
      </c>
      <c r="AG36" s="137">
        <f>IF(AE36&lt;80,0.25,IF(AE36&gt;=80,IF(AE36&lt;=120,0.5,0.75)))</f>
        <v>0.5</v>
      </c>
    </row>
    <row r="37" spans="2:33" ht="51" x14ac:dyDescent="0.2">
      <c r="B37" s="123" t="s">
        <v>137</v>
      </c>
      <c r="C37" s="138" t="s">
        <v>162</v>
      </c>
      <c r="D37" s="138"/>
      <c r="E37" s="137">
        <f>IF(E13=0,0,E12/E13*100)</f>
        <v>0</v>
      </c>
      <c r="F37" s="137">
        <f>IF(F13=0,0,F12/F13*100)</f>
        <v>0</v>
      </c>
      <c r="G37" s="137">
        <f>IF(F37&gt;0,E37/F37*100,IF(E37=0,100,120))</f>
        <v>100</v>
      </c>
      <c r="H37" s="131" t="s">
        <v>119</v>
      </c>
      <c r="I37" s="137">
        <f>IF(G37&lt;80,0.25,IF(G37&gt;=80,IF(G37&lt;=120,0.5,0.75)))</f>
        <v>0.5</v>
      </c>
      <c r="J37" s="117"/>
      <c r="K37" s="137">
        <f>IF(K13=0,0,K12/K13*100)</f>
        <v>0</v>
      </c>
      <c r="L37" s="137">
        <f>IF(L13=0,0,L12/L13*100)</f>
        <v>0</v>
      </c>
      <c r="M37" s="137">
        <f>IF(L37&gt;0,K37/L37*100,IF(K37=0,100,120))</f>
        <v>100</v>
      </c>
      <c r="N37" s="131" t="s">
        <v>119</v>
      </c>
      <c r="O37" s="137">
        <f>IF(M37&lt;80,0.25,IF(M37&gt;=80,IF(M37&lt;=120,0.5,0.75)))</f>
        <v>0.5</v>
      </c>
      <c r="P37" s="117"/>
      <c r="Q37" s="137">
        <f>IF(Q13=0,0,Q12/Q13*100)</f>
        <v>0</v>
      </c>
      <c r="R37" s="137">
        <f>IF(R13=0,0,R12/R13*100)</f>
        <v>0</v>
      </c>
      <c r="S37" s="137">
        <f>IF(R37&gt;0,Q37/R37*100,IF(Q37=0,100,120))</f>
        <v>100</v>
      </c>
      <c r="T37" s="131" t="s">
        <v>119</v>
      </c>
      <c r="U37" s="137">
        <f>IF(S37&lt;80,0.25,IF(S37&gt;=80,IF(S37&lt;=120,0.5,0.75)))</f>
        <v>0.5</v>
      </c>
      <c r="V37" s="117"/>
      <c r="W37" s="137">
        <f>IF(W13=0,0,W12/W13*100)</f>
        <v>0</v>
      </c>
      <c r="X37" s="137">
        <f>IF(X13=0,0,X12/X13*100)</f>
        <v>0</v>
      </c>
      <c r="Y37" s="137">
        <f>IF(X37&gt;0,W37/X37*100,IF(W37=0,100,120))</f>
        <v>100</v>
      </c>
      <c r="Z37" s="131" t="s">
        <v>119</v>
      </c>
      <c r="AA37" s="137">
        <f>IF(Y37&lt;80,0.25,IF(Y37&gt;=80,IF(Y37&lt;=120,0.5,0.75)))</f>
        <v>0.5</v>
      </c>
      <c r="AB37" s="117"/>
      <c r="AC37" s="137">
        <f>IF(AC13=0,0,AC12/AC13*100)</f>
        <v>0</v>
      </c>
      <c r="AD37" s="137">
        <f>IF(AD13=0,0,AD12/AD13*100)</f>
        <v>0</v>
      </c>
      <c r="AE37" s="137">
        <f>IF(AD37&gt;0,AC37/AD37*100,IF(AC37=0,100,120))</f>
        <v>100</v>
      </c>
      <c r="AF37" s="131" t="s">
        <v>119</v>
      </c>
      <c r="AG37" s="137">
        <f>IF(AE37&lt;80,0.25,IF(AE37&gt;=80,IF(AE37&lt;=120,0.5,0.75)))</f>
        <v>0.5</v>
      </c>
    </row>
    <row r="38" spans="2:33" ht="25.5" x14ac:dyDescent="0.2">
      <c r="B38" s="123" t="s">
        <v>6</v>
      </c>
      <c r="C38" s="130" t="s">
        <v>141</v>
      </c>
      <c r="D38" s="130"/>
      <c r="E38" s="137">
        <f>E39</f>
        <v>0</v>
      </c>
      <c r="F38" s="137">
        <f>F39</f>
        <v>0</v>
      </c>
      <c r="G38" s="137">
        <f>G39</f>
        <v>100</v>
      </c>
      <c r="H38" s="131" t="s">
        <v>119</v>
      </c>
      <c r="I38" s="137">
        <f>I39</f>
        <v>0.5</v>
      </c>
      <c r="J38" s="117"/>
      <c r="K38" s="137">
        <f>K39</f>
        <v>0</v>
      </c>
      <c r="L38" s="137">
        <f>L39</f>
        <v>0</v>
      </c>
      <c r="M38" s="137">
        <f>M39</f>
        <v>100</v>
      </c>
      <c r="N38" s="131" t="s">
        <v>119</v>
      </c>
      <c r="O38" s="137">
        <f>O39</f>
        <v>0.5</v>
      </c>
      <c r="P38" s="117"/>
      <c r="Q38" s="137">
        <f>Q39</f>
        <v>0</v>
      </c>
      <c r="R38" s="137">
        <f>R39</f>
        <v>0</v>
      </c>
      <c r="S38" s="137">
        <f>S39</f>
        <v>100</v>
      </c>
      <c r="T38" s="131" t="s">
        <v>119</v>
      </c>
      <c r="U38" s="137">
        <f>U39</f>
        <v>0.5</v>
      </c>
      <c r="V38" s="117"/>
      <c r="W38" s="137">
        <f>W39</f>
        <v>0</v>
      </c>
      <c r="X38" s="137">
        <f>X39</f>
        <v>0</v>
      </c>
      <c r="Y38" s="137">
        <f>Y39</f>
        <v>100</v>
      </c>
      <c r="Z38" s="131" t="s">
        <v>119</v>
      </c>
      <c r="AA38" s="137">
        <f>AA39</f>
        <v>0.5</v>
      </c>
      <c r="AB38" s="117"/>
      <c r="AC38" s="137">
        <f>AC39</f>
        <v>0</v>
      </c>
      <c r="AD38" s="137">
        <f>AD39</f>
        <v>0</v>
      </c>
      <c r="AE38" s="137">
        <f>AE39</f>
        <v>100</v>
      </c>
      <c r="AF38" s="131" t="s">
        <v>119</v>
      </c>
      <c r="AG38" s="137">
        <f>AG39</f>
        <v>0.5</v>
      </c>
    </row>
    <row r="39" spans="2:33" ht="25.5" x14ac:dyDescent="0.2">
      <c r="B39" s="123" t="s">
        <v>85</v>
      </c>
      <c r="C39" s="138" t="s">
        <v>163</v>
      </c>
      <c r="D39" s="138"/>
      <c r="E39" s="137">
        <f>IF(E16=0,0,E15/E16*100)</f>
        <v>0</v>
      </c>
      <c r="F39" s="137">
        <f>IF(F16=0,0,F15/F16*100)</f>
        <v>0</v>
      </c>
      <c r="G39" s="137">
        <f>IF(F39&gt;0,E39/F39*100,IF(E39=0,100,120))</f>
        <v>100</v>
      </c>
      <c r="H39" s="131" t="s">
        <v>119</v>
      </c>
      <c r="I39" s="137">
        <f>IF(G39&lt;80,0.25,IF(G39&gt;=80,IF(G39&lt;=120,0.5,0.75)))</f>
        <v>0.5</v>
      </c>
      <c r="J39" s="117"/>
      <c r="K39" s="137">
        <f>IF(K16=0,0,K15/K16*100)</f>
        <v>0</v>
      </c>
      <c r="L39" s="137">
        <f>IF(L16=0,0,L15/L16*100)</f>
        <v>0</v>
      </c>
      <c r="M39" s="137">
        <f>IF(L39&gt;0,K39/L39*100,IF(K39=0,100,120))</f>
        <v>100</v>
      </c>
      <c r="N39" s="131" t="s">
        <v>119</v>
      </c>
      <c r="O39" s="137">
        <f>IF(M39&lt;80,0.25,IF(M39&gt;=80,IF(M39&lt;=120,0.5,0.75)))</f>
        <v>0.5</v>
      </c>
      <c r="P39" s="117"/>
      <c r="Q39" s="137">
        <f>IF(Q16=0,0,Q15/Q16*100)</f>
        <v>0</v>
      </c>
      <c r="R39" s="137">
        <f>IF(R16=0,0,R15/R16*100)</f>
        <v>0</v>
      </c>
      <c r="S39" s="137">
        <f>IF(R39&gt;0,Q39/R39*100,IF(Q39=0,100,120))</f>
        <v>100</v>
      </c>
      <c r="T39" s="131" t="s">
        <v>119</v>
      </c>
      <c r="U39" s="137">
        <f>IF(S39&lt;80,0.25,IF(S39&gt;=80,IF(S39&lt;=120,0.5,0.75)))</f>
        <v>0.5</v>
      </c>
      <c r="V39" s="117"/>
      <c r="W39" s="137">
        <f>IF(W16=0,0,W15/W16*100)</f>
        <v>0</v>
      </c>
      <c r="X39" s="137">
        <f>IF(X16=0,0,X15/X16*100)</f>
        <v>0</v>
      </c>
      <c r="Y39" s="137">
        <f>IF(X39&gt;0,W39/X39*100,IF(W39=0,100,120))</f>
        <v>100</v>
      </c>
      <c r="Z39" s="131" t="s">
        <v>119</v>
      </c>
      <c r="AA39" s="137">
        <f>IF(Y39&lt;80,0.25,IF(Y39&gt;=80,IF(Y39&lt;=120,0.5,0.75)))</f>
        <v>0.5</v>
      </c>
      <c r="AB39" s="117"/>
      <c r="AC39" s="137">
        <f>IF(AC16=0,0,AC15/AC16*100)</f>
        <v>0</v>
      </c>
      <c r="AD39" s="137">
        <f>IF(AD16=0,0,AD15/AD16*100)</f>
        <v>0</v>
      </c>
      <c r="AE39" s="137">
        <f>IF(AD39&gt;0,AC39/AD39*100,IF(AC39=0,100,120))</f>
        <v>100</v>
      </c>
      <c r="AF39" s="131" t="s">
        <v>119</v>
      </c>
      <c r="AG39" s="137">
        <f>IF(AE39&lt;80,0.25,IF(AE39&gt;=80,IF(AE39&lt;=120,0.5,0.75)))</f>
        <v>0.5</v>
      </c>
    </row>
    <row r="40" spans="2:33" ht="25.5" x14ac:dyDescent="0.2">
      <c r="B40" s="123" t="s">
        <v>7</v>
      </c>
      <c r="C40" s="130" t="s">
        <v>144</v>
      </c>
      <c r="D40" s="130"/>
      <c r="E40" s="131"/>
      <c r="F40" s="131"/>
      <c r="G40" s="131"/>
      <c r="H40" s="131"/>
      <c r="I40" s="137">
        <f>(I42+I43)/2</f>
        <v>0.5</v>
      </c>
      <c r="J40" s="117"/>
      <c r="K40" s="131"/>
      <c r="L40" s="131"/>
      <c r="M40" s="131"/>
      <c r="N40" s="131"/>
      <c r="O40" s="137">
        <f>(O42+O43)/2</f>
        <v>0.5</v>
      </c>
      <c r="P40" s="117"/>
      <c r="Q40" s="131"/>
      <c r="R40" s="131"/>
      <c r="S40" s="131"/>
      <c r="T40" s="131"/>
      <c r="U40" s="137">
        <f>(U42+U43)/2</f>
        <v>0.5</v>
      </c>
      <c r="V40" s="117"/>
      <c r="W40" s="131"/>
      <c r="X40" s="131"/>
      <c r="Y40" s="131"/>
      <c r="Z40" s="131"/>
      <c r="AA40" s="137">
        <f>(AA42+AA43)/2</f>
        <v>0.5</v>
      </c>
      <c r="AB40" s="117"/>
      <c r="AC40" s="131"/>
      <c r="AD40" s="131"/>
      <c r="AE40" s="131"/>
      <c r="AF40" s="131"/>
      <c r="AG40" s="137">
        <f>(AG42+AG43)/2</f>
        <v>0.5</v>
      </c>
    </row>
    <row r="41" spans="2:33" x14ac:dyDescent="0.2">
      <c r="B41" s="123"/>
      <c r="C41" s="130" t="s">
        <v>118</v>
      </c>
      <c r="D41" s="130"/>
      <c r="E41" s="136"/>
      <c r="F41" s="136"/>
      <c r="G41" s="136"/>
      <c r="H41" s="136"/>
      <c r="I41" s="136"/>
      <c r="J41" s="117"/>
      <c r="K41" s="136"/>
      <c r="L41" s="136"/>
      <c r="M41" s="136"/>
      <c r="N41" s="136"/>
      <c r="O41" s="136"/>
      <c r="P41" s="117"/>
      <c r="Q41" s="136"/>
      <c r="R41" s="136"/>
      <c r="S41" s="136"/>
      <c r="T41" s="136"/>
      <c r="U41" s="136"/>
      <c r="V41" s="117"/>
      <c r="W41" s="136"/>
      <c r="X41" s="136"/>
      <c r="Y41" s="136"/>
      <c r="Z41" s="136"/>
      <c r="AA41" s="136"/>
      <c r="AB41" s="117"/>
      <c r="AC41" s="136"/>
      <c r="AD41" s="136"/>
      <c r="AE41" s="136"/>
      <c r="AF41" s="136"/>
      <c r="AG41" s="136"/>
    </row>
    <row r="42" spans="2:33" ht="38.25" x14ac:dyDescent="0.2">
      <c r="B42" s="123" t="s">
        <v>145</v>
      </c>
      <c r="C42" s="138" t="s">
        <v>146</v>
      </c>
      <c r="D42" s="138"/>
      <c r="E42" s="137">
        <f>IF(E18=0,0,1)</f>
        <v>1</v>
      </c>
      <c r="F42" s="137">
        <f>IF(F18=0,0,1)</f>
        <v>1</v>
      </c>
      <c r="G42" s="137">
        <f>IF(F42&gt;0,E42/F42*100,IF(E42=0,100,120))</f>
        <v>100</v>
      </c>
      <c r="H42" s="131" t="s">
        <v>113</v>
      </c>
      <c r="I42" s="137">
        <f>IF(G42&lt;80,0.75,IF(G42&gt;=80,IF(G42&lt;=120,0.5,0.25)))</f>
        <v>0.5</v>
      </c>
      <c r="J42" s="117"/>
      <c r="K42" s="137">
        <f>IF(K18=0,0,1)</f>
        <v>1</v>
      </c>
      <c r="L42" s="137">
        <f>IF(L18=0,0,1)</f>
        <v>1</v>
      </c>
      <c r="M42" s="137">
        <f>IF(L42&gt;0,K42/L42*100,IF(K42=0,100,120))</f>
        <v>100</v>
      </c>
      <c r="N42" s="131" t="s">
        <v>113</v>
      </c>
      <c r="O42" s="137">
        <f>IF(M42&lt;80,0.75,IF(M42&gt;=80,IF(M42&lt;=120,0.5,0.25)))</f>
        <v>0.5</v>
      </c>
      <c r="P42" s="117"/>
      <c r="Q42" s="137">
        <f>IF(Q18=0,0,1)</f>
        <v>1</v>
      </c>
      <c r="R42" s="137">
        <f>IF(R18=0,0,1)</f>
        <v>1</v>
      </c>
      <c r="S42" s="137">
        <f>IF(R42&gt;0,Q42/R42*100,IF(Q42=0,100,120))</f>
        <v>100</v>
      </c>
      <c r="T42" s="131" t="s">
        <v>113</v>
      </c>
      <c r="U42" s="137">
        <f>IF(S42&lt;80,0.75,IF(S42&gt;=80,IF(S42&lt;=120,0.5,0.25)))</f>
        <v>0.5</v>
      </c>
      <c r="V42" s="117"/>
      <c r="W42" s="137">
        <f>IF(W18=0,0,1)</f>
        <v>1</v>
      </c>
      <c r="X42" s="137">
        <f>IF(X18=0,0,1)</f>
        <v>1</v>
      </c>
      <c r="Y42" s="137">
        <f>IF(X42&gt;0,W42/X42*100,IF(W42=0,100,120))</f>
        <v>100</v>
      </c>
      <c r="Z42" s="131" t="s">
        <v>113</v>
      </c>
      <c r="AA42" s="137">
        <f>IF(Y42&lt;80,0.75,IF(Y42&gt;=80,IF(Y42&lt;=120,0.5,0.25)))</f>
        <v>0.5</v>
      </c>
      <c r="AB42" s="117"/>
      <c r="AC42" s="137">
        <f>IF(AC18=0,0,1)</f>
        <v>1</v>
      </c>
      <c r="AD42" s="137">
        <f>IF(AD18=0,0,1)</f>
        <v>1</v>
      </c>
      <c r="AE42" s="137">
        <f>IF(AD42&gt;0,AC42/AD42*100,IF(AC42=0,100,120))</f>
        <v>100</v>
      </c>
      <c r="AF42" s="131" t="s">
        <v>113</v>
      </c>
      <c r="AG42" s="137">
        <f>IF(AE42&lt;80,0.75,IF(AE42&gt;=80,IF(AE42&lt;=120,0.5,0.25)))</f>
        <v>0.5</v>
      </c>
    </row>
    <row r="43" spans="2:33" ht="51" x14ac:dyDescent="0.2">
      <c r="B43" s="123" t="s">
        <v>147</v>
      </c>
      <c r="C43" s="138" t="s">
        <v>164</v>
      </c>
      <c r="D43" s="138"/>
      <c r="E43" s="137">
        <f>IF(E20=0,0,E19/E20*100)</f>
        <v>0</v>
      </c>
      <c r="F43" s="137">
        <f>IF(F20=0,0,F19/F20*100)</f>
        <v>0</v>
      </c>
      <c r="G43" s="137">
        <f>IF(F43&gt;0,E43/F43*100,IF(E43=0,100,120))</f>
        <v>100</v>
      </c>
      <c r="H43" s="131" t="s">
        <v>119</v>
      </c>
      <c r="I43" s="137">
        <f>IF(G43&lt;80,0.25,IF(G43&gt;=80,IF(G43&lt;=120,0.5,0.75)))</f>
        <v>0.5</v>
      </c>
      <c r="J43" s="117"/>
      <c r="K43" s="137">
        <f>IF(K20=0,0,K19/K20*100)</f>
        <v>0</v>
      </c>
      <c r="L43" s="137">
        <f>IF(L20=0,0,L19/L20*100)</f>
        <v>0</v>
      </c>
      <c r="M43" s="137">
        <f>IF(L43&gt;0,K43/L43*100,IF(K43=0,100,120))</f>
        <v>100</v>
      </c>
      <c r="N43" s="131" t="s">
        <v>119</v>
      </c>
      <c r="O43" s="137">
        <f>IF(M43&lt;80,0.25,IF(M43&gt;=80,IF(M43&lt;=120,0.5,0.75)))</f>
        <v>0.5</v>
      </c>
      <c r="P43" s="117"/>
      <c r="Q43" s="137">
        <f>IF(Q20=0,0,Q19/Q20*100)</f>
        <v>0</v>
      </c>
      <c r="R43" s="137">
        <f>IF(R20=0,0,R19/R20*100)</f>
        <v>0</v>
      </c>
      <c r="S43" s="137">
        <f>IF(R43&gt;0,Q43/R43*100,IF(Q43=0,100,120))</f>
        <v>100</v>
      </c>
      <c r="T43" s="131" t="s">
        <v>119</v>
      </c>
      <c r="U43" s="137">
        <f>IF(S43&lt;80,0.25,IF(S43&gt;=80,IF(S43&lt;=120,0.5,0.75)))</f>
        <v>0.5</v>
      </c>
      <c r="V43" s="117"/>
      <c r="W43" s="137">
        <f>IF(W20=0,0,W19/W20*100)</f>
        <v>0</v>
      </c>
      <c r="X43" s="137">
        <f>IF(X20=0,0,X19/X20*100)</f>
        <v>0</v>
      </c>
      <c r="Y43" s="137">
        <f>IF(X43&gt;0,W43/X43*100,IF(W43=0,100,120))</f>
        <v>100</v>
      </c>
      <c r="Z43" s="131" t="s">
        <v>119</v>
      </c>
      <c r="AA43" s="137">
        <f>IF(Y43&lt;80,0.25,IF(Y43&gt;=80,IF(Y43&lt;=120,0.5,0.75)))</f>
        <v>0.5</v>
      </c>
      <c r="AB43" s="117"/>
      <c r="AC43" s="137">
        <f>IF(AC20=0,0,AC19/AC20*100)</f>
        <v>0</v>
      </c>
      <c r="AD43" s="137">
        <f>IF(AD20=0,0,AD19/AD20*100)</f>
        <v>0</v>
      </c>
      <c r="AE43" s="137">
        <f>IF(AD43&gt;0,AC43/AD43*100,IF(AC43=0,100,120))</f>
        <v>100</v>
      </c>
      <c r="AF43" s="131" t="s">
        <v>119</v>
      </c>
      <c r="AG43" s="137">
        <f>IF(AE43&lt;80,0.25,IF(AE43&gt;=80,IF(AE43&lt;=120,0.5,0.75)))</f>
        <v>0.5</v>
      </c>
    </row>
    <row r="44" spans="2:33" ht="25.5" x14ac:dyDescent="0.2">
      <c r="B44" s="123" t="s">
        <v>8</v>
      </c>
      <c r="C44" s="130" t="s">
        <v>151</v>
      </c>
      <c r="D44" s="130"/>
      <c r="E44" s="137">
        <f>E45</f>
        <v>0</v>
      </c>
      <c r="F44" s="137">
        <f>F45</f>
        <v>0</v>
      </c>
      <c r="G44" s="137">
        <f>G45</f>
        <v>100</v>
      </c>
      <c r="H44" s="131" t="s">
        <v>119</v>
      </c>
      <c r="I44" s="137">
        <f>I45</f>
        <v>0.2</v>
      </c>
      <c r="J44" s="117"/>
      <c r="K44" s="137">
        <f>K45</f>
        <v>0</v>
      </c>
      <c r="L44" s="137">
        <f>L45</f>
        <v>0</v>
      </c>
      <c r="M44" s="137">
        <f>M45</f>
        <v>100</v>
      </c>
      <c r="N44" s="131" t="s">
        <v>119</v>
      </c>
      <c r="O44" s="137">
        <f>O45</f>
        <v>0.2</v>
      </c>
      <c r="P44" s="117"/>
      <c r="Q44" s="137">
        <f>Q45</f>
        <v>0</v>
      </c>
      <c r="R44" s="137">
        <f>R45</f>
        <v>0</v>
      </c>
      <c r="S44" s="137">
        <f>S45</f>
        <v>100</v>
      </c>
      <c r="T44" s="131" t="s">
        <v>119</v>
      </c>
      <c r="U44" s="137">
        <f>U45</f>
        <v>0.2</v>
      </c>
      <c r="V44" s="117"/>
      <c r="W44" s="137">
        <f>W45</f>
        <v>0</v>
      </c>
      <c r="X44" s="137">
        <f>X45</f>
        <v>0</v>
      </c>
      <c r="Y44" s="137">
        <f>Y45</f>
        <v>100</v>
      </c>
      <c r="Z44" s="131" t="s">
        <v>119</v>
      </c>
      <c r="AA44" s="137">
        <f>AA45</f>
        <v>0.2</v>
      </c>
      <c r="AB44" s="117"/>
      <c r="AC44" s="137">
        <f>AC45</f>
        <v>0</v>
      </c>
      <c r="AD44" s="137">
        <f>AD45</f>
        <v>0</v>
      </c>
      <c r="AE44" s="137">
        <f>AE45</f>
        <v>100</v>
      </c>
      <c r="AF44" s="131" t="s">
        <v>119</v>
      </c>
      <c r="AG44" s="137">
        <f>AG45</f>
        <v>0.2</v>
      </c>
    </row>
    <row r="45" spans="2:33" ht="38.25" x14ac:dyDescent="0.2">
      <c r="B45" s="123" t="s">
        <v>152</v>
      </c>
      <c r="C45" s="138" t="s">
        <v>165</v>
      </c>
      <c r="D45" s="138"/>
      <c r="E45" s="137">
        <f>IF(E23=0,0,E22/E23*100)</f>
        <v>0</v>
      </c>
      <c r="F45" s="137">
        <f>IF(F23=0,0,F22/F23*100)</f>
        <v>0</v>
      </c>
      <c r="G45" s="137">
        <f>IF(F45&gt;0,E45/F45*100,IF(E45=0,100,120))</f>
        <v>100</v>
      </c>
      <c r="H45" s="131" t="s">
        <v>119</v>
      </c>
      <c r="I45" s="137">
        <f>IF(G45&lt;80,0.25,IF(G45&gt;=80,IF(G45&lt;=120,0.2,0.3)))</f>
        <v>0.2</v>
      </c>
      <c r="J45" s="117"/>
      <c r="K45" s="137">
        <f>IF(K23=0,0,K22/K23*100)</f>
        <v>0</v>
      </c>
      <c r="L45" s="137">
        <f>IF(L23=0,0,L22/L23*100)</f>
        <v>0</v>
      </c>
      <c r="M45" s="137">
        <f>IF(L45&gt;0,K45/L45*100,IF(K45=0,100,120))</f>
        <v>100</v>
      </c>
      <c r="N45" s="131" t="s">
        <v>119</v>
      </c>
      <c r="O45" s="137">
        <f>IF(M45&lt;80,0.25,IF(M45&gt;=80,IF(M45&lt;=120,0.2,0.3)))</f>
        <v>0.2</v>
      </c>
      <c r="P45" s="117"/>
      <c r="Q45" s="137">
        <f>IF(Q23=0,0,Q22/Q23*100)</f>
        <v>0</v>
      </c>
      <c r="R45" s="137">
        <f>IF(R23=0,0,R22/R23*100)</f>
        <v>0</v>
      </c>
      <c r="S45" s="137">
        <f>IF(R45&gt;0,Q45/R45*100,IF(Q45=0,100,120))</f>
        <v>100</v>
      </c>
      <c r="T45" s="131" t="s">
        <v>119</v>
      </c>
      <c r="U45" s="137">
        <f>IF(S45&lt;80,0.25,IF(S45&gt;=80,IF(S45&lt;=120,0.2,0.3)))</f>
        <v>0.2</v>
      </c>
      <c r="V45" s="117"/>
      <c r="W45" s="137">
        <f>IF(W23=0,0,W22/W23*100)</f>
        <v>0</v>
      </c>
      <c r="X45" s="137">
        <f>IF(X23=0,0,X22/X23*100)</f>
        <v>0</v>
      </c>
      <c r="Y45" s="137">
        <f>IF(X45&gt;0,W45/X45*100,IF(W45=0,100,120))</f>
        <v>100</v>
      </c>
      <c r="Z45" s="131" t="s">
        <v>119</v>
      </c>
      <c r="AA45" s="137">
        <f>IF(Y45&lt;80,0.25,IF(Y45&gt;=80,IF(Y45&lt;=120,0.2,0.3)))</f>
        <v>0.2</v>
      </c>
      <c r="AB45" s="117"/>
      <c r="AC45" s="137">
        <f>IF(AC23=0,0,AC22/AC23*100)</f>
        <v>0</v>
      </c>
      <c r="AD45" s="137">
        <f>IF(AD23=0,0,AD22/AD23*100)</f>
        <v>0</v>
      </c>
      <c r="AE45" s="137">
        <f>IF(AD45&gt;0,AC45/AD45*100,IF(AC45=0,100,120))</f>
        <v>100</v>
      </c>
      <c r="AF45" s="131" t="s">
        <v>119</v>
      </c>
      <c r="AG45" s="137">
        <f>IF(AE45&lt;80,0.25,IF(AE45&gt;=80,IF(AE45&lt;=120,0.2,0.3)))</f>
        <v>0.2</v>
      </c>
    </row>
    <row r="46" spans="2:33" x14ac:dyDescent="0.2">
      <c r="B46" s="123" t="s">
        <v>9</v>
      </c>
      <c r="C46" s="130" t="s">
        <v>166</v>
      </c>
      <c r="D46" s="130"/>
      <c r="E46" s="131"/>
      <c r="F46" s="131"/>
      <c r="G46" s="131"/>
      <c r="H46" s="131"/>
      <c r="I46" s="140">
        <f>(I31+I38+I40+I44)/4</f>
        <v>0.42499999999999999</v>
      </c>
      <c r="J46" s="117"/>
      <c r="K46" s="131"/>
      <c r="L46" s="131"/>
      <c r="M46" s="131"/>
      <c r="N46" s="131"/>
      <c r="O46" s="140">
        <f>(O31+O38+O40+O44)/4</f>
        <v>0.42499999999999999</v>
      </c>
      <c r="P46" s="117"/>
      <c r="Q46" s="131"/>
      <c r="R46" s="131"/>
      <c r="S46" s="131"/>
      <c r="T46" s="131"/>
      <c r="U46" s="140">
        <f>(U31+U38+U40+U44)/4</f>
        <v>0.42499999999999999</v>
      </c>
      <c r="V46" s="117"/>
      <c r="W46" s="131"/>
      <c r="X46" s="131"/>
      <c r="Y46" s="131"/>
      <c r="Z46" s="131"/>
      <c r="AA46" s="140">
        <f>(AA31+AA38+AA40+AA44)/4</f>
        <v>0.42499999999999999</v>
      </c>
      <c r="AB46" s="117"/>
      <c r="AC46" s="131"/>
      <c r="AD46" s="131"/>
      <c r="AE46" s="131"/>
      <c r="AF46" s="131"/>
      <c r="AG46" s="140">
        <f>(AG31+AG38+AG40+AG44)/4</f>
        <v>0.42499999999999999</v>
      </c>
    </row>
    <row r="47" spans="2:33" x14ac:dyDescent="0.2">
      <c r="B47" s="141"/>
      <c r="C47" s="142"/>
      <c r="D47" s="142"/>
      <c r="E47" s="142"/>
      <c r="F47" s="142"/>
      <c r="G47" s="142"/>
      <c r="H47" s="142"/>
      <c r="I47" s="142"/>
    </row>
    <row r="48" spans="2:33" x14ac:dyDescent="0.2">
      <c r="B48" s="4"/>
      <c r="C48" s="4" t="s">
        <v>19</v>
      </c>
      <c r="D48" s="4"/>
      <c r="E48" s="107"/>
      <c r="F48" s="107"/>
      <c r="G48" s="35"/>
      <c r="H48" s="35"/>
      <c r="I48" s="35"/>
    </row>
    <row r="49" spans="2:9" x14ac:dyDescent="0.2">
      <c r="B49" s="4"/>
      <c r="C49" s="6"/>
      <c r="D49" s="6"/>
      <c r="E49" s="35"/>
      <c r="F49" s="35"/>
      <c r="G49" s="35"/>
      <c r="H49" s="35"/>
      <c r="I49" s="35"/>
    </row>
    <row r="50" spans="2:9" x14ac:dyDescent="0.2">
      <c r="B50" s="7"/>
      <c r="C50" s="8" t="s">
        <v>276</v>
      </c>
      <c r="D50" s="8"/>
      <c r="E50" s="108"/>
      <c r="F50" s="108" t="s">
        <v>277</v>
      </c>
      <c r="G50" s="108"/>
      <c r="H50" s="108"/>
      <c r="I50" s="10"/>
    </row>
    <row r="51" spans="2:9" ht="12.75" customHeight="1" x14ac:dyDescent="0.2">
      <c r="B51" s="219" t="s">
        <v>20</v>
      </c>
      <c r="C51" s="219"/>
      <c r="D51" s="15"/>
      <c r="E51" s="244" t="s">
        <v>21</v>
      </c>
      <c r="F51" s="244"/>
      <c r="G51" s="244"/>
      <c r="H51" s="244"/>
      <c r="I51" s="244"/>
    </row>
    <row r="52" spans="2:9" x14ac:dyDescent="0.2">
      <c r="B52" s="12"/>
      <c r="C52" s="8" t="s">
        <v>278</v>
      </c>
      <c r="D52" s="8"/>
      <c r="E52" s="108"/>
      <c r="F52" s="108" t="s">
        <v>280</v>
      </c>
      <c r="G52" s="108"/>
      <c r="H52" s="108"/>
      <c r="I52" s="10"/>
    </row>
    <row r="53" spans="2:9" ht="12.75" customHeight="1" x14ac:dyDescent="0.2">
      <c r="B53" s="219" t="s">
        <v>22</v>
      </c>
      <c r="C53" s="219"/>
      <c r="D53" s="15"/>
      <c r="E53" s="245" t="s">
        <v>21</v>
      </c>
      <c r="F53" s="245"/>
      <c r="G53" s="245"/>
      <c r="H53" s="245"/>
      <c r="I53" s="245"/>
    </row>
    <row r="54" spans="2:9" x14ac:dyDescent="0.2">
      <c r="B54" s="13" t="str">
        <f>IF(DL_Tel&lt;&gt;"","Телефон: " &amp;DL_Tel &amp;", ","") &amp;IF(DL_email&lt;&gt;"","e-mail: " &amp;DL_email,"")</f>
        <v/>
      </c>
      <c r="C54" s="9" t="s">
        <v>284</v>
      </c>
      <c r="D54" s="9"/>
      <c r="E54" s="108"/>
      <c r="F54" s="108"/>
      <c r="G54" s="108"/>
      <c r="H54" s="108"/>
      <c r="I54" s="108"/>
    </row>
    <row r="55" spans="2:9" ht="12.75" customHeight="1" x14ac:dyDescent="0.2">
      <c r="B55" s="219" t="s">
        <v>23</v>
      </c>
      <c r="C55" s="219"/>
      <c r="D55" s="15"/>
      <c r="E55" s="35"/>
      <c r="F55" s="35"/>
      <c r="G55" s="35"/>
      <c r="H55" s="35"/>
      <c r="I55" s="35"/>
    </row>
    <row r="56" spans="2:9" x14ac:dyDescent="0.2">
      <c r="B56" s="109"/>
      <c r="C56" s="110"/>
      <c r="D56" s="110"/>
      <c r="E56" s="110"/>
      <c r="F56" s="110"/>
      <c r="G56" s="110"/>
      <c r="H56" s="110"/>
      <c r="I56" s="110"/>
    </row>
    <row r="57" spans="2:9" x14ac:dyDescent="0.2">
      <c r="B57" s="109"/>
      <c r="C57" s="110"/>
      <c r="D57" s="110"/>
      <c r="E57" s="110"/>
      <c r="F57" s="110"/>
      <c r="G57" s="110"/>
      <c r="H57" s="110"/>
      <c r="I57" s="110"/>
    </row>
    <row r="58" spans="2:9" x14ac:dyDescent="0.2">
      <c r="B58" s="110"/>
      <c r="C58" s="110"/>
      <c r="D58" s="110"/>
      <c r="E58" s="110"/>
      <c r="F58" s="110"/>
      <c r="G58" s="110"/>
      <c r="H58" s="110"/>
      <c r="I58" s="110"/>
    </row>
    <row r="59" spans="2:9" x14ac:dyDescent="0.2">
      <c r="B59" s="110"/>
      <c r="C59" s="110"/>
      <c r="D59" s="110"/>
      <c r="E59" s="110"/>
      <c r="F59" s="110"/>
      <c r="G59" s="110"/>
      <c r="H59" s="110"/>
      <c r="I59" s="110"/>
    </row>
    <row r="60" spans="2:9" x14ac:dyDescent="0.2">
      <c r="B60" s="110"/>
      <c r="C60" s="110"/>
      <c r="D60" s="110"/>
      <c r="E60" s="110"/>
      <c r="F60" s="110"/>
      <c r="G60" s="110"/>
      <c r="H60" s="110"/>
      <c r="I60" s="110"/>
    </row>
    <row r="61" spans="2:9" x14ac:dyDescent="0.2">
      <c r="B61" s="110"/>
      <c r="C61" s="110"/>
      <c r="D61" s="110"/>
      <c r="E61" s="110"/>
      <c r="F61" s="110"/>
      <c r="G61" s="110"/>
      <c r="H61" s="110"/>
      <c r="I61" s="110"/>
    </row>
    <row r="62" spans="2:9" x14ac:dyDescent="0.2">
      <c r="B62" s="110"/>
      <c r="C62" s="110"/>
      <c r="D62" s="110"/>
      <c r="E62" s="110"/>
      <c r="F62" s="110"/>
      <c r="G62" s="110"/>
      <c r="H62" s="110"/>
      <c r="I62" s="110"/>
    </row>
    <row r="63" spans="2:9" x14ac:dyDescent="0.2">
      <c r="B63" s="110"/>
      <c r="C63" s="110"/>
      <c r="D63" s="110"/>
      <c r="E63" s="110"/>
      <c r="F63" s="110"/>
      <c r="G63" s="110"/>
      <c r="H63" s="110"/>
      <c r="I63" s="110"/>
    </row>
    <row r="64" spans="2:9" x14ac:dyDescent="0.2">
      <c r="B64" s="110"/>
      <c r="C64" s="110"/>
      <c r="D64" s="110"/>
      <c r="E64" s="110"/>
      <c r="F64" s="110"/>
      <c r="G64" s="110"/>
      <c r="H64" s="110"/>
      <c r="I64" s="110"/>
    </row>
    <row r="65" spans="2:9" x14ac:dyDescent="0.2">
      <c r="B65" s="110"/>
      <c r="C65" s="110"/>
      <c r="D65" s="110"/>
      <c r="E65" s="110"/>
      <c r="F65" s="110"/>
      <c r="G65" s="110"/>
      <c r="H65" s="110"/>
      <c r="I65" s="110"/>
    </row>
    <row r="66" spans="2:9" x14ac:dyDescent="0.2">
      <c r="B66" s="110"/>
      <c r="C66" s="110"/>
      <c r="D66" s="110"/>
      <c r="E66" s="110"/>
      <c r="F66" s="110"/>
      <c r="G66" s="110"/>
      <c r="H66" s="110"/>
      <c r="I66" s="110"/>
    </row>
    <row r="67" spans="2:9" x14ac:dyDescent="0.2">
      <c r="B67" s="110"/>
      <c r="C67" s="110"/>
      <c r="D67" s="110"/>
      <c r="E67" s="110"/>
      <c r="F67" s="110"/>
      <c r="G67" s="110"/>
      <c r="H67" s="110"/>
      <c r="I67" s="110"/>
    </row>
    <row r="68" spans="2:9" x14ac:dyDescent="0.2">
      <c r="B68" s="110"/>
      <c r="C68" s="110"/>
      <c r="D68" s="110"/>
      <c r="E68" s="110"/>
      <c r="F68" s="110"/>
      <c r="G68" s="110"/>
      <c r="H68" s="110"/>
      <c r="I68" s="110"/>
    </row>
  </sheetData>
  <mergeCells count="41">
    <mergeCell ref="AC3:AD4"/>
    <mergeCell ref="B26:C26"/>
    <mergeCell ref="E26:I27"/>
    <mergeCell ref="B27:C27"/>
    <mergeCell ref="K3:L4"/>
    <mergeCell ref="Q3:R4"/>
    <mergeCell ref="W3:X4"/>
    <mergeCell ref="B3:C3"/>
    <mergeCell ref="E3:F4"/>
    <mergeCell ref="B4:C4"/>
    <mergeCell ref="Q26:U27"/>
    <mergeCell ref="AC26:AG27"/>
    <mergeCell ref="W26:AA27"/>
    <mergeCell ref="B55:C55"/>
    <mergeCell ref="K26:O27"/>
    <mergeCell ref="K28:L28"/>
    <mergeCell ref="M28:M29"/>
    <mergeCell ref="N28:N29"/>
    <mergeCell ref="O28:O29"/>
    <mergeCell ref="B28:B29"/>
    <mergeCell ref="C28:C29"/>
    <mergeCell ref="H28:H29"/>
    <mergeCell ref="I28:I29"/>
    <mergeCell ref="E28:F28"/>
    <mergeCell ref="G28:G29"/>
    <mergeCell ref="B51:C51"/>
    <mergeCell ref="E51:I51"/>
    <mergeCell ref="B53:C53"/>
    <mergeCell ref="E53:I53"/>
    <mergeCell ref="AE28:AE29"/>
    <mergeCell ref="AF28:AF29"/>
    <mergeCell ref="AG28:AG29"/>
    <mergeCell ref="Q28:R28"/>
    <mergeCell ref="S28:S29"/>
    <mergeCell ref="T28:T29"/>
    <mergeCell ref="U28:U29"/>
    <mergeCell ref="W28:X28"/>
    <mergeCell ref="Y28:Y29"/>
    <mergeCell ref="Z28:Z29"/>
    <mergeCell ref="AA28:AA29"/>
    <mergeCell ref="AC28:AD28"/>
  </mergeCells>
  <phoneticPr fontId="0" type="noConversion"/>
  <conditionalFormatting sqref="E35 E37:E39">
    <cfRule type="cellIs" dxfId="113" priority="34" stopIfTrue="1" operator="equal">
      <formula>""""""</formula>
    </cfRule>
    <cfRule type="cellIs" dxfId="112" priority="35" stopIfTrue="1" operator="between">
      <formula>""""""</formula>
      <formula>""""""</formula>
    </cfRule>
    <cfRule type="cellIs" dxfId="111" priority="36" stopIfTrue="1" operator="equal">
      <formula>""""""</formula>
    </cfRule>
  </conditionalFormatting>
  <conditionalFormatting sqref="G36">
    <cfRule type="cellIs" dxfId="110" priority="31" stopIfTrue="1" operator="equal">
      <formula>""""""</formula>
    </cfRule>
    <cfRule type="cellIs" dxfId="109" priority="32" stopIfTrue="1" operator="between">
      <formula>""""""</formula>
      <formula>""""""</formula>
    </cfRule>
    <cfRule type="cellIs" dxfId="108" priority="33" stopIfTrue="1" operator="equal">
      <formula>""""""</formula>
    </cfRule>
  </conditionalFormatting>
  <conditionalFormatting sqref="M36">
    <cfRule type="cellIs" dxfId="107" priority="25" stopIfTrue="1" operator="equal">
      <formula>""""""</formula>
    </cfRule>
    <cfRule type="cellIs" dxfId="106" priority="26" stopIfTrue="1" operator="between">
      <formula>""""""</formula>
      <formula>""""""</formula>
    </cfRule>
    <cfRule type="cellIs" dxfId="105" priority="27" stopIfTrue="1" operator="equal">
      <formula>""""""</formula>
    </cfRule>
  </conditionalFormatting>
  <conditionalFormatting sqref="K35 K37:K39">
    <cfRule type="cellIs" dxfId="104" priority="22" stopIfTrue="1" operator="equal">
      <formula>""""""</formula>
    </cfRule>
    <cfRule type="cellIs" dxfId="103" priority="23" stopIfTrue="1" operator="between">
      <formula>""""""</formula>
      <formula>""""""</formula>
    </cfRule>
    <cfRule type="cellIs" dxfId="102" priority="24" stopIfTrue="1" operator="equal">
      <formula>""""""</formula>
    </cfRule>
  </conditionalFormatting>
  <conditionalFormatting sqref="S36">
    <cfRule type="cellIs" dxfId="101" priority="19" stopIfTrue="1" operator="equal">
      <formula>""""""</formula>
    </cfRule>
    <cfRule type="cellIs" dxfId="100" priority="20" stopIfTrue="1" operator="between">
      <formula>""""""</formula>
      <formula>""""""</formula>
    </cfRule>
    <cfRule type="cellIs" dxfId="99" priority="21" stopIfTrue="1" operator="equal">
      <formula>""""""</formula>
    </cfRule>
  </conditionalFormatting>
  <conditionalFormatting sqref="Q35 Q37:Q39">
    <cfRule type="cellIs" dxfId="98" priority="16" stopIfTrue="1" operator="equal">
      <formula>""""""</formula>
    </cfRule>
    <cfRule type="cellIs" dxfId="97" priority="17" stopIfTrue="1" operator="between">
      <formula>""""""</formula>
      <formula>""""""</formula>
    </cfRule>
    <cfRule type="cellIs" dxfId="96" priority="18" stopIfTrue="1" operator="equal">
      <formula>""""""</formula>
    </cfRule>
  </conditionalFormatting>
  <conditionalFormatting sqref="Y36">
    <cfRule type="cellIs" dxfId="95" priority="13" stopIfTrue="1" operator="equal">
      <formula>""""""</formula>
    </cfRule>
    <cfRule type="cellIs" dxfId="94" priority="14" stopIfTrue="1" operator="between">
      <formula>""""""</formula>
      <formula>""""""</formula>
    </cfRule>
    <cfRule type="cellIs" dxfId="93" priority="15" stopIfTrue="1" operator="equal">
      <formula>""""""</formula>
    </cfRule>
  </conditionalFormatting>
  <conditionalFormatting sqref="W35 W37:W39">
    <cfRule type="cellIs" dxfId="92" priority="10" stopIfTrue="1" operator="equal">
      <formula>""""""</formula>
    </cfRule>
    <cfRule type="cellIs" dxfId="91" priority="11" stopIfTrue="1" operator="between">
      <formula>""""""</formula>
      <formula>""""""</formula>
    </cfRule>
    <cfRule type="cellIs" dxfId="90" priority="12" stopIfTrue="1" operator="equal">
      <formula>""""""</formula>
    </cfRule>
  </conditionalFormatting>
  <conditionalFormatting sqref="AE36">
    <cfRule type="cellIs" dxfId="89" priority="7" stopIfTrue="1" operator="equal">
      <formula>""""""</formula>
    </cfRule>
    <cfRule type="cellIs" dxfId="88" priority="8" stopIfTrue="1" operator="between">
      <formula>""""""</formula>
      <formula>""""""</formula>
    </cfRule>
    <cfRule type="cellIs" dxfId="87" priority="9" stopIfTrue="1" operator="equal">
      <formula>""""""</formula>
    </cfRule>
  </conditionalFormatting>
  <conditionalFormatting sqref="AC35 AC37:AC39">
    <cfRule type="cellIs" dxfId="86" priority="4" stopIfTrue="1" operator="equal">
      <formula>""""""</formula>
    </cfRule>
    <cfRule type="cellIs" dxfId="85" priority="5" stopIfTrue="1" operator="between">
      <formula>""""""</formula>
      <formula>""""""</formula>
    </cfRule>
    <cfRule type="cellIs" dxfId="84" priority="6" stopIfTrue="1" operator="equal">
      <formula>""""""</formula>
    </cfRule>
  </conditionalFormatting>
  <conditionalFormatting sqref="E51">
    <cfRule type="cellIs" dxfId="83" priority="1" stopIfTrue="1" operator="equal">
      <formula>""""""</formula>
    </cfRule>
    <cfRule type="cellIs" dxfId="82" priority="2" stopIfTrue="1" operator="between">
      <formula>""""""</formula>
      <formula>""""""</formula>
    </cfRule>
    <cfRule type="cellIs" dxfId="81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F15 F7:F13 F22 F19:F20">
      <formula1>0</formula1>
      <formula2>9.99999999999999E+23</formula2>
    </dataValidation>
    <dataValidation type="list" allowBlank="1" showErrorMessage="1" errorTitle="Ошибка" error="Допускается ввод только неотрицательных целых чисел!" sqref="F18">
      <formula1>"0,1"</formula1>
    </dataValidation>
  </dataValidations>
  <pageMargins left="0.11811023622047245" right="0" top="0.78740157480314965" bottom="0.74803149606299213" header="0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F72"/>
  <sheetViews>
    <sheetView zoomScaleNormal="100" workbookViewId="0">
      <selection activeCell="C74" sqref="C74"/>
    </sheetView>
  </sheetViews>
  <sheetFormatPr defaultRowHeight="12.75" x14ac:dyDescent="0.2"/>
  <cols>
    <col min="1" max="1" width="1.7109375" customWidth="1"/>
    <col min="3" max="3" width="91.5703125" customWidth="1"/>
    <col min="9" max="9" width="5" customWidth="1"/>
    <col min="21" max="21" width="5.42578125" customWidth="1"/>
    <col min="27" max="27" width="5.28515625" customWidth="1"/>
  </cols>
  <sheetData>
    <row r="1" spans="2:29" x14ac:dyDescent="0.2">
      <c r="B1" s="269" t="s">
        <v>167</v>
      </c>
      <c r="C1" s="269"/>
      <c r="D1" s="113"/>
      <c r="E1" s="113"/>
    </row>
    <row r="2" spans="2:29" x14ac:dyDescent="0.2">
      <c r="B2" s="270" t="s">
        <v>275</v>
      </c>
      <c r="C2" s="270"/>
      <c r="D2" s="57"/>
      <c r="E2" s="57"/>
    </row>
    <row r="3" spans="2:29" x14ac:dyDescent="0.2">
      <c r="B3" s="258" t="s">
        <v>66</v>
      </c>
      <c r="C3" s="258" t="s">
        <v>67</v>
      </c>
      <c r="D3" s="249" t="s">
        <v>102</v>
      </c>
      <c r="E3" s="250"/>
      <c r="J3" s="267" t="s">
        <v>103</v>
      </c>
      <c r="K3" s="268"/>
      <c r="P3" s="267" t="s">
        <v>125</v>
      </c>
      <c r="Q3" s="268"/>
      <c r="V3" s="267" t="s">
        <v>126</v>
      </c>
      <c r="W3" s="268"/>
      <c r="AB3" s="267" t="s">
        <v>127</v>
      </c>
      <c r="AC3" s="268"/>
    </row>
    <row r="4" spans="2:29" x14ac:dyDescent="0.2">
      <c r="B4" s="259"/>
      <c r="C4" s="259"/>
      <c r="D4" s="146" t="s">
        <v>130</v>
      </c>
      <c r="E4" s="146" t="s">
        <v>131</v>
      </c>
      <c r="J4" s="114" t="s">
        <v>130</v>
      </c>
      <c r="K4" s="114" t="s">
        <v>131</v>
      </c>
      <c r="P4" s="114" t="s">
        <v>130</v>
      </c>
      <c r="Q4" s="114" t="s">
        <v>131</v>
      </c>
      <c r="V4" s="114" t="s">
        <v>130</v>
      </c>
      <c r="W4" s="114" t="s">
        <v>131</v>
      </c>
      <c r="AB4" s="114" t="s">
        <v>130</v>
      </c>
      <c r="AC4" s="114" t="s">
        <v>131</v>
      </c>
    </row>
    <row r="5" spans="2:29" x14ac:dyDescent="0.2">
      <c r="B5" s="147" t="s">
        <v>5</v>
      </c>
      <c r="C5" s="148" t="s">
        <v>6</v>
      </c>
      <c r="D5" s="148" t="s">
        <v>7</v>
      </c>
      <c r="E5" s="148" t="s">
        <v>8</v>
      </c>
      <c r="J5" s="115" t="s">
        <v>9</v>
      </c>
      <c r="K5" s="115" t="s">
        <v>10</v>
      </c>
      <c r="P5" s="115" t="s">
        <v>9</v>
      </c>
      <c r="Q5" s="115" t="s">
        <v>10</v>
      </c>
      <c r="V5" s="115" t="s">
        <v>9</v>
      </c>
      <c r="W5" s="115" t="s">
        <v>10</v>
      </c>
      <c r="AB5" s="115" t="s">
        <v>9</v>
      </c>
      <c r="AC5" s="115" t="s">
        <v>10</v>
      </c>
    </row>
    <row r="6" spans="2:29" ht="26.25" customHeight="1" x14ac:dyDescent="0.2">
      <c r="B6" s="149" t="s">
        <v>5</v>
      </c>
      <c r="C6" s="150" t="s">
        <v>266</v>
      </c>
      <c r="D6" s="75">
        <f>E6</f>
        <v>1</v>
      </c>
      <c r="E6" s="76">
        <v>1</v>
      </c>
      <c r="J6" s="159">
        <f>K6</f>
        <v>1</v>
      </c>
      <c r="K6" s="93">
        <f>E6</f>
        <v>1</v>
      </c>
      <c r="P6" s="159">
        <f>Q6</f>
        <v>1</v>
      </c>
      <c r="Q6" s="93">
        <f>K6</f>
        <v>1</v>
      </c>
      <c r="V6" s="159">
        <f>W6</f>
        <v>1</v>
      </c>
      <c r="W6" s="93">
        <f>Q6</f>
        <v>1</v>
      </c>
      <c r="AB6" s="159">
        <f>AC6</f>
        <v>1</v>
      </c>
      <c r="AC6" s="93">
        <f>W6</f>
        <v>1</v>
      </c>
    </row>
    <row r="7" spans="2:29" x14ac:dyDescent="0.2">
      <c r="B7" s="149" t="s">
        <v>6</v>
      </c>
      <c r="C7" s="151" t="s">
        <v>169</v>
      </c>
      <c r="D7" s="152"/>
      <c r="E7" s="152"/>
      <c r="J7" s="78"/>
      <c r="K7" s="78"/>
      <c r="P7" s="78"/>
      <c r="Q7" s="78"/>
      <c r="V7" s="78"/>
      <c r="W7" s="78"/>
      <c r="AB7" s="78"/>
      <c r="AC7" s="78"/>
    </row>
    <row r="8" spans="2:29" x14ac:dyDescent="0.2">
      <c r="B8" s="149"/>
      <c r="C8" s="151" t="s">
        <v>118</v>
      </c>
      <c r="D8" s="152"/>
      <c r="E8" s="152"/>
      <c r="J8" s="210"/>
      <c r="K8" s="78"/>
      <c r="P8" s="210"/>
      <c r="Q8" s="78"/>
      <c r="V8" s="210"/>
      <c r="W8" s="78"/>
      <c r="AB8" s="210"/>
      <c r="AC8" s="78"/>
    </row>
    <row r="9" spans="2:29" ht="25.5" x14ac:dyDescent="0.2">
      <c r="B9" s="149" t="s">
        <v>85</v>
      </c>
      <c r="C9" s="153" t="s">
        <v>270</v>
      </c>
      <c r="D9" s="154">
        <f t="shared" ref="D9:D15" si="0">E9</f>
        <v>0</v>
      </c>
      <c r="E9" s="155">
        <v>0</v>
      </c>
      <c r="J9" s="159">
        <f>K9</f>
        <v>0</v>
      </c>
      <c r="K9" s="68">
        <f>E9*(1+0.015)</f>
        <v>0</v>
      </c>
      <c r="P9" s="159">
        <f>Q9</f>
        <v>0</v>
      </c>
      <c r="Q9" s="68">
        <f>K9*(1+0.015)</f>
        <v>0</v>
      </c>
      <c r="V9" s="159">
        <f>W9</f>
        <v>0</v>
      </c>
      <c r="W9" s="68">
        <f>Q9*(1+0.015)</f>
        <v>0</v>
      </c>
      <c r="AB9" s="159">
        <f>AC9</f>
        <v>0</v>
      </c>
      <c r="AC9" s="68">
        <f>W9*(1+0.015)</f>
        <v>0</v>
      </c>
    </row>
    <row r="10" spans="2:29" x14ac:dyDescent="0.2">
      <c r="B10" s="149"/>
      <c r="C10" s="208" t="s">
        <v>267</v>
      </c>
      <c r="D10" s="154">
        <f t="shared" si="0"/>
        <v>0</v>
      </c>
      <c r="E10" s="154">
        <f>'ф.2.2 ИндИспол (Ис)'!F23</f>
        <v>0</v>
      </c>
      <c r="J10" s="72"/>
      <c r="K10" s="72"/>
      <c r="P10" s="72"/>
      <c r="Q10" s="72"/>
      <c r="V10" s="72"/>
      <c r="W10" s="72"/>
      <c r="AB10" s="72"/>
      <c r="AC10" s="72"/>
    </row>
    <row r="11" spans="2:29" ht="30" customHeight="1" x14ac:dyDescent="0.2">
      <c r="B11" s="149" t="s">
        <v>87</v>
      </c>
      <c r="C11" s="153" t="s">
        <v>271</v>
      </c>
      <c r="D11" s="154">
        <f t="shared" si="0"/>
        <v>0</v>
      </c>
      <c r="E11" s="155">
        <v>0</v>
      </c>
      <c r="J11" s="159">
        <f>K11</f>
        <v>0</v>
      </c>
      <c r="K11" s="68">
        <f>E11*(1-0.015)</f>
        <v>0</v>
      </c>
      <c r="P11" s="159">
        <f>Q11</f>
        <v>0</v>
      </c>
      <c r="Q11" s="68">
        <f>K11*(1-0.015)</f>
        <v>0</v>
      </c>
      <c r="V11" s="159">
        <f>W11</f>
        <v>0</v>
      </c>
      <c r="W11" s="68">
        <f>Q11*(1-0.015)</f>
        <v>0</v>
      </c>
      <c r="AB11" s="159">
        <f>AC11</f>
        <v>0</v>
      </c>
      <c r="AC11" s="68">
        <f>W11*(1-0.015)</f>
        <v>0</v>
      </c>
    </row>
    <row r="12" spans="2:29" ht="38.25" x14ac:dyDescent="0.2">
      <c r="B12" s="149" t="s">
        <v>89</v>
      </c>
      <c r="C12" s="153" t="s">
        <v>272</v>
      </c>
      <c r="D12" s="154">
        <f t="shared" si="0"/>
        <v>0</v>
      </c>
      <c r="E12" s="155">
        <v>0</v>
      </c>
      <c r="J12" s="159">
        <f>K12</f>
        <v>0</v>
      </c>
      <c r="K12" s="68">
        <f>E12*(1+0.015)</f>
        <v>0</v>
      </c>
      <c r="P12" s="159">
        <f>Q12</f>
        <v>0</v>
      </c>
      <c r="Q12" s="68">
        <f>K12*(1+0.015)</f>
        <v>0</v>
      </c>
      <c r="V12" s="159">
        <f>W12</f>
        <v>0</v>
      </c>
      <c r="W12" s="68">
        <f>Q12*(1+0.015)</f>
        <v>0</v>
      </c>
      <c r="AB12" s="159">
        <f>AC12</f>
        <v>0</v>
      </c>
      <c r="AC12" s="68">
        <f>W12*(1+0.015)</f>
        <v>0</v>
      </c>
    </row>
    <row r="13" spans="2:29" ht="38.25" x14ac:dyDescent="0.2">
      <c r="B13" s="149" t="s">
        <v>170</v>
      </c>
      <c r="C13" s="153" t="s">
        <v>274</v>
      </c>
      <c r="D13" s="154">
        <f t="shared" si="0"/>
        <v>0</v>
      </c>
      <c r="E13" s="155">
        <v>0</v>
      </c>
      <c r="J13" s="159">
        <f>K13</f>
        <v>0</v>
      </c>
      <c r="K13" s="68">
        <f>E13*(1+0.015)</f>
        <v>0</v>
      </c>
      <c r="P13" s="159">
        <f>Q13</f>
        <v>0</v>
      </c>
      <c r="Q13" s="68">
        <f>K13*(1+0.015)</f>
        <v>0</v>
      </c>
      <c r="V13" s="159">
        <f>W13</f>
        <v>0</v>
      </c>
      <c r="W13" s="68">
        <f>Q13*(1+0.015)</f>
        <v>0</v>
      </c>
      <c r="AB13" s="159">
        <f>AC13</f>
        <v>0</v>
      </c>
      <c r="AC13" s="68">
        <f>W13*(1+0.015)</f>
        <v>0</v>
      </c>
    </row>
    <row r="14" spans="2:29" ht="28.5" customHeight="1" x14ac:dyDescent="0.2">
      <c r="B14" s="149" t="s">
        <v>171</v>
      </c>
      <c r="C14" s="153" t="s">
        <v>273</v>
      </c>
      <c r="D14" s="154">
        <f t="shared" si="0"/>
        <v>0</v>
      </c>
      <c r="E14" s="155">
        <v>0</v>
      </c>
      <c r="J14" s="159">
        <f>K14</f>
        <v>0</v>
      </c>
      <c r="K14" s="68">
        <f>E14*(1-0.015)</f>
        <v>0</v>
      </c>
      <c r="P14" s="159">
        <f>Q14</f>
        <v>0</v>
      </c>
      <c r="Q14" s="68">
        <f>K14*(1-0.015)</f>
        <v>0</v>
      </c>
      <c r="V14" s="159">
        <f>W14</f>
        <v>0</v>
      </c>
      <c r="W14" s="68">
        <f>Q14*(1-0.015)</f>
        <v>0</v>
      </c>
      <c r="AB14" s="159">
        <f>AC14</f>
        <v>0</v>
      </c>
      <c r="AC14" s="68">
        <f>W14*(1-0.015)</f>
        <v>0</v>
      </c>
    </row>
    <row r="15" spans="2:29" ht="25.5" x14ac:dyDescent="0.2">
      <c r="B15" s="149" t="s">
        <v>172</v>
      </c>
      <c r="C15" s="153" t="s">
        <v>173</v>
      </c>
      <c r="D15" s="154">
        <f t="shared" si="0"/>
        <v>0</v>
      </c>
      <c r="E15" s="155">
        <v>0</v>
      </c>
      <c r="J15" s="154">
        <f>K15</f>
        <v>0</v>
      </c>
      <c r="K15" s="68">
        <f>E15*(1-0.015)</f>
        <v>0</v>
      </c>
      <c r="P15" s="154">
        <f>Q15</f>
        <v>0</v>
      </c>
      <c r="Q15" s="68">
        <f>K15*(1-0.015)</f>
        <v>0</v>
      </c>
      <c r="V15" s="154">
        <f>W15</f>
        <v>0</v>
      </c>
      <c r="W15" s="68">
        <f>Q15*(1-0.015)</f>
        <v>0</v>
      </c>
      <c r="AB15" s="154">
        <f>AC15</f>
        <v>0</v>
      </c>
      <c r="AC15" s="68">
        <f>W15*(1-0.015)</f>
        <v>0</v>
      </c>
    </row>
    <row r="16" spans="2:29" x14ac:dyDescent="0.2">
      <c r="B16" s="149" t="s">
        <v>7</v>
      </c>
      <c r="C16" s="151" t="s">
        <v>174</v>
      </c>
      <c r="D16" s="157"/>
      <c r="E16" s="157"/>
      <c r="J16" s="72"/>
      <c r="K16" s="72"/>
      <c r="P16" s="72"/>
      <c r="Q16" s="72"/>
      <c r="V16" s="72"/>
      <c r="W16" s="72"/>
      <c r="AB16" s="72"/>
      <c r="AC16" s="72"/>
    </row>
    <row r="17" spans="2:32" x14ac:dyDescent="0.2">
      <c r="B17" s="149"/>
      <c r="C17" s="151" t="s">
        <v>118</v>
      </c>
      <c r="D17" s="157"/>
      <c r="E17" s="157"/>
      <c r="J17" s="209"/>
      <c r="K17" s="72"/>
      <c r="P17" s="209"/>
      <c r="Q17" s="72"/>
      <c r="V17" s="209"/>
      <c r="W17" s="72"/>
      <c r="AB17" s="209"/>
      <c r="AC17" s="72"/>
    </row>
    <row r="18" spans="2:32" ht="25.5" x14ac:dyDescent="0.2">
      <c r="B18" s="149" t="s">
        <v>145</v>
      </c>
      <c r="C18" s="153" t="s">
        <v>175</v>
      </c>
      <c r="D18" s="154">
        <f>E18</f>
        <v>30</v>
      </c>
      <c r="E18" s="155">
        <v>30</v>
      </c>
      <c r="J18" s="154">
        <f>K18</f>
        <v>30.449999999999996</v>
      </c>
      <c r="K18" s="68">
        <f>E18*(1+0.015)</f>
        <v>30.449999999999996</v>
      </c>
      <c r="P18" s="154">
        <f>Q18</f>
        <v>30.906749999999992</v>
      </c>
      <c r="Q18" s="68">
        <f>K18*(1+0.015)</f>
        <v>30.906749999999992</v>
      </c>
      <c r="V18" s="154">
        <f>W18</f>
        <v>31.370351249999988</v>
      </c>
      <c r="W18" s="68">
        <f>Q18*(1+0.015)</f>
        <v>31.370351249999988</v>
      </c>
      <c r="AB18" s="154">
        <f>AC18</f>
        <v>31.840906518749986</v>
      </c>
      <c r="AC18" s="68">
        <f>W18*(1+0.015)</f>
        <v>31.840906518749986</v>
      </c>
    </row>
    <row r="19" spans="2:32" ht="25.5" x14ac:dyDescent="0.2">
      <c r="B19" s="149" t="s">
        <v>147</v>
      </c>
      <c r="C19" s="153" t="s">
        <v>176</v>
      </c>
      <c r="D19" s="157"/>
      <c r="E19" s="157"/>
      <c r="J19" s="72"/>
      <c r="K19" s="72"/>
      <c r="P19" s="72"/>
      <c r="Q19" s="72"/>
      <c r="V19" s="72"/>
      <c r="W19" s="72"/>
      <c r="AB19" s="72"/>
      <c r="AC19" s="72"/>
    </row>
    <row r="20" spans="2:32" x14ac:dyDescent="0.2">
      <c r="B20" s="149" t="s">
        <v>149</v>
      </c>
      <c r="C20" s="156" t="s">
        <v>177</v>
      </c>
      <c r="D20" s="154">
        <f>E20</f>
        <v>0</v>
      </c>
      <c r="E20" s="155">
        <v>0</v>
      </c>
      <c r="J20" s="154">
        <f>K20</f>
        <v>0</v>
      </c>
      <c r="K20" s="68">
        <f>E20*(1-0.015)</f>
        <v>0</v>
      </c>
      <c r="P20" s="154">
        <f>Q20</f>
        <v>0</v>
      </c>
      <c r="Q20" s="68">
        <f>K20*(1-0.015)</f>
        <v>0</v>
      </c>
      <c r="V20" s="154">
        <f>W20</f>
        <v>0</v>
      </c>
      <c r="W20" s="68">
        <f>Q20*(1-0.015)</f>
        <v>0</v>
      </c>
      <c r="AB20" s="154">
        <f>AC20</f>
        <v>0</v>
      </c>
      <c r="AC20" s="68">
        <f>W20*(1-0.015)</f>
        <v>0</v>
      </c>
    </row>
    <row r="21" spans="2:32" x14ac:dyDescent="0.2">
      <c r="B21" s="149" t="s">
        <v>178</v>
      </c>
      <c r="C21" s="156" t="s">
        <v>179</v>
      </c>
      <c r="D21" s="154">
        <f>E21</f>
        <v>0</v>
      </c>
      <c r="E21" s="155">
        <v>0</v>
      </c>
      <c r="J21" s="154">
        <f>K21</f>
        <v>0</v>
      </c>
      <c r="K21" s="68">
        <f>E21*(1-0.015)</f>
        <v>0</v>
      </c>
      <c r="P21" s="154">
        <f>Q21</f>
        <v>0</v>
      </c>
      <c r="Q21" s="68">
        <f>K21*(1-0.015)</f>
        <v>0</v>
      </c>
      <c r="V21" s="154">
        <f>W21</f>
        <v>0</v>
      </c>
      <c r="W21" s="68">
        <f>Q21*(1-0.015)</f>
        <v>0</v>
      </c>
      <c r="AB21" s="154">
        <f>AC21</f>
        <v>0</v>
      </c>
      <c r="AC21" s="68">
        <f>W21*(1-0.015)</f>
        <v>0</v>
      </c>
    </row>
    <row r="22" spans="2:32" x14ac:dyDescent="0.2">
      <c r="B22" s="149" t="s">
        <v>180</v>
      </c>
      <c r="C22" s="156" t="s">
        <v>181</v>
      </c>
      <c r="D22" s="154">
        <f>E22</f>
        <v>0</v>
      </c>
      <c r="E22" s="155">
        <v>0</v>
      </c>
      <c r="J22" s="154">
        <f>K22</f>
        <v>0</v>
      </c>
      <c r="K22" s="68">
        <f>E22*(1-0.015)</f>
        <v>0</v>
      </c>
      <c r="P22" s="154">
        <f>Q22</f>
        <v>0</v>
      </c>
      <c r="Q22" s="68">
        <f>K22*(1-0.015)</f>
        <v>0</v>
      </c>
      <c r="V22" s="154">
        <f>W22</f>
        <v>0</v>
      </c>
      <c r="W22" s="68">
        <f>Q22*(1-0.015)</f>
        <v>0</v>
      </c>
      <c r="AB22" s="154">
        <f>AC22</f>
        <v>0</v>
      </c>
      <c r="AC22" s="68">
        <f>W22*(1-0.015)</f>
        <v>0</v>
      </c>
    </row>
    <row r="23" spans="2:32" x14ac:dyDescent="0.2">
      <c r="B23" s="149" t="s">
        <v>8</v>
      </c>
      <c r="C23" s="158" t="s">
        <v>182</v>
      </c>
      <c r="D23" s="157"/>
      <c r="E23" s="157"/>
      <c r="J23" s="72"/>
      <c r="K23" s="72"/>
      <c r="P23" s="72"/>
      <c r="Q23" s="72"/>
      <c r="V23" s="72"/>
      <c r="W23" s="72"/>
      <c r="AB23" s="72"/>
      <c r="AC23" s="72"/>
    </row>
    <row r="24" spans="2:32" ht="25.5" x14ac:dyDescent="0.2">
      <c r="B24" s="149" t="s">
        <v>152</v>
      </c>
      <c r="C24" s="153" t="s">
        <v>268</v>
      </c>
      <c r="D24" s="154">
        <f>E24</f>
        <v>0</v>
      </c>
      <c r="E24" s="155">
        <v>0</v>
      </c>
      <c r="J24" s="159">
        <f>K24</f>
        <v>0</v>
      </c>
      <c r="K24" s="68">
        <f>E24*(1+0.015)</f>
        <v>0</v>
      </c>
      <c r="P24" s="159">
        <f>Q24</f>
        <v>0</v>
      </c>
      <c r="Q24" s="68">
        <f>K24*(1+0.015)</f>
        <v>0</v>
      </c>
      <c r="V24" s="159">
        <f>W24</f>
        <v>0</v>
      </c>
      <c r="W24" s="68">
        <f>Q24*(1+0.015)</f>
        <v>0</v>
      </c>
      <c r="AB24" s="159">
        <f>AC24</f>
        <v>0</v>
      </c>
      <c r="AC24" s="68">
        <f>W24*(1+0.015)</f>
        <v>0</v>
      </c>
    </row>
    <row r="25" spans="2:32" ht="38.25" x14ac:dyDescent="0.2">
      <c r="B25" s="149" t="s">
        <v>9</v>
      </c>
      <c r="C25" s="150" t="s">
        <v>183</v>
      </c>
      <c r="D25" s="157"/>
      <c r="E25" s="157"/>
      <c r="J25" s="72"/>
      <c r="K25" s="72"/>
      <c r="P25" s="72"/>
      <c r="Q25" s="72"/>
      <c r="V25" s="72"/>
      <c r="W25" s="72"/>
      <c r="AB25" s="72"/>
      <c r="AC25" s="72"/>
    </row>
    <row r="26" spans="2:32" x14ac:dyDescent="0.2">
      <c r="B26" s="149"/>
      <c r="C26" s="150" t="s">
        <v>118</v>
      </c>
      <c r="D26" s="157"/>
      <c r="E26" s="157"/>
      <c r="J26" s="209"/>
      <c r="K26" s="72"/>
      <c r="P26" s="209"/>
      <c r="Q26" s="72"/>
      <c r="V26" s="209"/>
      <c r="W26" s="72"/>
      <c r="AB26" s="209"/>
      <c r="AC26" s="72"/>
    </row>
    <row r="27" spans="2:32" ht="25.5" x14ac:dyDescent="0.2">
      <c r="B27" s="149" t="s">
        <v>94</v>
      </c>
      <c r="C27" s="153" t="s">
        <v>184</v>
      </c>
      <c r="D27" s="154">
        <f>E27</f>
        <v>3</v>
      </c>
      <c r="E27" s="155">
        <v>3</v>
      </c>
      <c r="J27" s="154">
        <f>K27</f>
        <v>3.0449999999999999</v>
      </c>
      <c r="K27" s="68">
        <f>E27*(1+0.015)</f>
        <v>3.0449999999999999</v>
      </c>
      <c r="P27" s="154">
        <f>Q27</f>
        <v>3.0906749999999996</v>
      </c>
      <c r="Q27" s="68">
        <f>K27*(1+0.015)</f>
        <v>3.0906749999999996</v>
      </c>
      <c r="V27" s="154">
        <f>W27</f>
        <v>3.1370351249999993</v>
      </c>
      <c r="W27" s="68">
        <f>Q27*(1+0.015)</f>
        <v>3.1370351249999993</v>
      </c>
      <c r="AB27" s="154">
        <f>AC27</f>
        <v>3.1840906518749987</v>
      </c>
      <c r="AC27" s="68">
        <f>W27*(1+0.015)</f>
        <v>3.1840906518749987</v>
      </c>
    </row>
    <row r="28" spans="2:32" ht="55.5" customHeight="1" x14ac:dyDescent="0.2">
      <c r="B28" s="149" t="s">
        <v>185</v>
      </c>
      <c r="C28" s="212" t="s">
        <v>269</v>
      </c>
      <c r="D28" s="154">
        <f>E28</f>
        <v>0</v>
      </c>
      <c r="E28" s="155">
        <v>0</v>
      </c>
      <c r="J28" s="159">
        <f>K28</f>
        <v>0</v>
      </c>
      <c r="K28" s="68">
        <f>E28*(1-0.015)</f>
        <v>0</v>
      </c>
      <c r="P28" s="159">
        <f>Q28</f>
        <v>0</v>
      </c>
      <c r="Q28" s="68">
        <f>K28*(1-0.015)</f>
        <v>0</v>
      </c>
      <c r="V28" s="159">
        <f>W28</f>
        <v>0</v>
      </c>
      <c r="W28" s="68">
        <f>Q28*(1-0.015)</f>
        <v>0</v>
      </c>
      <c r="AB28" s="159">
        <f>AC28</f>
        <v>0</v>
      </c>
      <c r="AC28" s="68">
        <f>W28*(1-0.015)</f>
        <v>0</v>
      </c>
    </row>
    <row r="29" spans="2:32" ht="38.25" x14ac:dyDescent="0.2">
      <c r="B29" s="211"/>
      <c r="C29" s="213" t="s">
        <v>186</v>
      </c>
      <c r="D29" s="154">
        <f>E29</f>
        <v>0</v>
      </c>
      <c r="E29" s="155">
        <v>0</v>
      </c>
      <c r="J29" s="154">
        <f>K29</f>
        <v>0</v>
      </c>
      <c r="K29" s="68">
        <f>E29*(1+0.015)</f>
        <v>0</v>
      </c>
      <c r="P29" s="154">
        <f>Q29</f>
        <v>0</v>
      </c>
      <c r="Q29" s="68">
        <f>K29*(1+0.015)</f>
        <v>0</v>
      </c>
      <c r="V29" s="154">
        <f>W29</f>
        <v>0</v>
      </c>
      <c r="W29" s="68">
        <f>Q29*(1+0.015)</f>
        <v>0</v>
      </c>
      <c r="AB29" s="154">
        <f>AC29</f>
        <v>0</v>
      </c>
      <c r="AC29" s="68">
        <f>W29*(1+0.015)</f>
        <v>0</v>
      </c>
    </row>
    <row r="31" spans="2:32" x14ac:dyDescent="0.2">
      <c r="B31" s="269" t="s">
        <v>167</v>
      </c>
      <c r="C31" s="269"/>
      <c r="D31" s="261" t="s">
        <v>102</v>
      </c>
      <c r="E31" s="262"/>
      <c r="F31" s="262"/>
      <c r="G31" s="262"/>
      <c r="H31" s="263"/>
      <c r="J31" s="261" t="s">
        <v>103</v>
      </c>
      <c r="K31" s="262"/>
      <c r="L31" s="262"/>
      <c r="M31" s="262"/>
      <c r="N31" s="263"/>
      <c r="P31" s="261" t="s">
        <v>125</v>
      </c>
      <c r="Q31" s="262"/>
      <c r="R31" s="262"/>
      <c r="S31" s="262"/>
      <c r="T31" s="263"/>
      <c r="V31" s="261" t="s">
        <v>126</v>
      </c>
      <c r="W31" s="262"/>
      <c r="X31" s="262"/>
      <c r="Y31" s="262"/>
      <c r="Z31" s="263"/>
      <c r="AB31" s="261" t="s">
        <v>127</v>
      </c>
      <c r="AC31" s="262"/>
      <c r="AD31" s="262"/>
      <c r="AE31" s="262"/>
      <c r="AF31" s="263"/>
    </row>
    <row r="32" spans="2:32" x14ac:dyDescent="0.2">
      <c r="B32" s="270" t="s">
        <v>275</v>
      </c>
      <c r="C32" s="270"/>
      <c r="D32" s="264"/>
      <c r="E32" s="265"/>
      <c r="F32" s="265"/>
      <c r="G32" s="265"/>
      <c r="H32" s="266"/>
      <c r="J32" s="264"/>
      <c r="K32" s="265"/>
      <c r="L32" s="265"/>
      <c r="M32" s="265"/>
      <c r="N32" s="266"/>
      <c r="P32" s="264"/>
      <c r="Q32" s="265"/>
      <c r="R32" s="265"/>
      <c r="S32" s="265"/>
      <c r="T32" s="266"/>
      <c r="V32" s="264"/>
      <c r="W32" s="265"/>
      <c r="X32" s="265"/>
      <c r="Y32" s="265"/>
      <c r="Z32" s="266"/>
      <c r="AB32" s="264"/>
      <c r="AC32" s="265"/>
      <c r="AD32" s="265"/>
      <c r="AE32" s="265"/>
      <c r="AF32" s="266"/>
    </row>
    <row r="33" spans="2:32" x14ac:dyDescent="0.2">
      <c r="B33" s="257" t="s">
        <v>66</v>
      </c>
      <c r="C33" s="258" t="s">
        <v>104</v>
      </c>
      <c r="D33" s="257" t="s">
        <v>28</v>
      </c>
      <c r="E33" s="257"/>
      <c r="F33" s="257" t="s">
        <v>105</v>
      </c>
      <c r="G33" s="257" t="s">
        <v>106</v>
      </c>
      <c r="H33" s="257" t="s">
        <v>107</v>
      </c>
      <c r="J33" s="257" t="s">
        <v>28</v>
      </c>
      <c r="K33" s="257"/>
      <c r="L33" s="257" t="s">
        <v>105</v>
      </c>
      <c r="M33" s="257" t="s">
        <v>106</v>
      </c>
      <c r="N33" s="257" t="s">
        <v>107</v>
      </c>
      <c r="P33" s="257" t="s">
        <v>28</v>
      </c>
      <c r="Q33" s="257"/>
      <c r="R33" s="257" t="s">
        <v>105</v>
      </c>
      <c r="S33" s="257" t="s">
        <v>106</v>
      </c>
      <c r="T33" s="257" t="s">
        <v>107</v>
      </c>
      <c r="V33" s="257" t="s">
        <v>28</v>
      </c>
      <c r="W33" s="257"/>
      <c r="X33" s="257" t="s">
        <v>105</v>
      </c>
      <c r="Y33" s="257" t="s">
        <v>106</v>
      </c>
      <c r="Z33" s="257" t="s">
        <v>107</v>
      </c>
      <c r="AB33" s="257" t="s">
        <v>28</v>
      </c>
      <c r="AC33" s="257"/>
      <c r="AD33" s="257" t="s">
        <v>105</v>
      </c>
      <c r="AE33" s="257" t="s">
        <v>106</v>
      </c>
      <c r="AF33" s="257" t="s">
        <v>107</v>
      </c>
    </row>
    <row r="34" spans="2:32" ht="22.5" x14ac:dyDescent="0.2">
      <c r="B34" s="257"/>
      <c r="C34" s="259"/>
      <c r="D34" s="160" t="s">
        <v>108</v>
      </c>
      <c r="E34" s="160" t="s">
        <v>109</v>
      </c>
      <c r="F34" s="257"/>
      <c r="G34" s="257"/>
      <c r="H34" s="257"/>
      <c r="J34" s="160" t="s">
        <v>108</v>
      </c>
      <c r="K34" s="160" t="s">
        <v>109</v>
      </c>
      <c r="L34" s="257"/>
      <c r="M34" s="257"/>
      <c r="N34" s="257"/>
      <c r="P34" s="160" t="s">
        <v>108</v>
      </c>
      <c r="Q34" s="160" t="s">
        <v>109</v>
      </c>
      <c r="R34" s="257"/>
      <c r="S34" s="257"/>
      <c r="T34" s="257"/>
      <c r="V34" s="160" t="s">
        <v>108</v>
      </c>
      <c r="W34" s="160" t="s">
        <v>109</v>
      </c>
      <c r="X34" s="257"/>
      <c r="Y34" s="257"/>
      <c r="Z34" s="257"/>
      <c r="AB34" s="160" t="s">
        <v>108</v>
      </c>
      <c r="AC34" s="160" t="s">
        <v>109</v>
      </c>
      <c r="AD34" s="257"/>
      <c r="AE34" s="257"/>
      <c r="AF34" s="257"/>
    </row>
    <row r="35" spans="2:32" x14ac:dyDescent="0.2">
      <c r="B35" s="147" t="s">
        <v>5</v>
      </c>
      <c r="C35" s="147" t="s">
        <v>6</v>
      </c>
      <c r="D35" s="147" t="s">
        <v>7</v>
      </c>
      <c r="E35" s="147" t="s">
        <v>8</v>
      </c>
      <c r="F35" s="147" t="s">
        <v>9</v>
      </c>
      <c r="G35" s="147" t="s">
        <v>10</v>
      </c>
      <c r="H35" s="147" t="s">
        <v>11</v>
      </c>
      <c r="J35" s="147" t="s">
        <v>7</v>
      </c>
      <c r="K35" s="147" t="s">
        <v>8</v>
      </c>
      <c r="L35" s="147" t="s">
        <v>9</v>
      </c>
      <c r="M35" s="147" t="s">
        <v>10</v>
      </c>
      <c r="N35" s="147" t="s">
        <v>11</v>
      </c>
      <c r="P35" s="147" t="s">
        <v>7</v>
      </c>
      <c r="Q35" s="147" t="s">
        <v>8</v>
      </c>
      <c r="R35" s="147" t="s">
        <v>9</v>
      </c>
      <c r="S35" s="147" t="s">
        <v>10</v>
      </c>
      <c r="T35" s="147" t="s">
        <v>11</v>
      </c>
      <c r="V35" s="147" t="s">
        <v>7</v>
      </c>
      <c r="W35" s="147" t="s">
        <v>8</v>
      </c>
      <c r="X35" s="147" t="s">
        <v>9</v>
      </c>
      <c r="Y35" s="147" t="s">
        <v>10</v>
      </c>
      <c r="Z35" s="147" t="s">
        <v>11</v>
      </c>
      <c r="AB35" s="147" t="s">
        <v>7</v>
      </c>
      <c r="AC35" s="147" t="s">
        <v>8</v>
      </c>
      <c r="AD35" s="147" t="s">
        <v>9</v>
      </c>
      <c r="AE35" s="147" t="s">
        <v>10</v>
      </c>
      <c r="AF35" s="147" t="s">
        <v>11</v>
      </c>
    </row>
    <row r="36" spans="2:32" ht="25.5" x14ac:dyDescent="0.2">
      <c r="B36" s="149" t="s">
        <v>5</v>
      </c>
      <c r="C36" s="151" t="s">
        <v>168</v>
      </c>
      <c r="D36" s="159">
        <f>IF(D6=0,0,1)</f>
        <v>1</v>
      </c>
      <c r="E36" s="159">
        <f>IF(E6=0,0,1)</f>
        <v>1</v>
      </c>
      <c r="F36" s="159">
        <f>IF(E36&gt;0,D36/E36*100,IF(D36=0,100,120))</f>
        <v>100</v>
      </c>
      <c r="G36" s="152" t="s">
        <v>113</v>
      </c>
      <c r="H36" s="159">
        <f>IF(F36&lt;80,3,IF(F36&gt;=80,IF(F36&lt;=120,2,1)))</f>
        <v>2</v>
      </c>
      <c r="J36" s="159">
        <f>IF(J6=0,0,1)</f>
        <v>1</v>
      </c>
      <c r="K36" s="159">
        <f>IF(K6=0,0,1)</f>
        <v>1</v>
      </c>
      <c r="L36" s="159">
        <f>IF(K36&gt;0,J36/K36*100,IF(J36=0,100,120))</f>
        <v>100</v>
      </c>
      <c r="M36" s="152" t="s">
        <v>113</v>
      </c>
      <c r="N36" s="159">
        <f>IF(L36&lt;80,3,IF(L36&gt;=80,IF(L36&lt;=120,2,1)))</f>
        <v>2</v>
      </c>
      <c r="P36" s="159">
        <f>IF(P6=0,0,1)</f>
        <v>1</v>
      </c>
      <c r="Q36" s="159">
        <f>IF(Q6=0,0,1)</f>
        <v>1</v>
      </c>
      <c r="R36" s="159">
        <f>IF(Q36&gt;0,P36/Q36*100,IF(P36=0,100,120))</f>
        <v>100</v>
      </c>
      <c r="S36" s="152" t="s">
        <v>113</v>
      </c>
      <c r="T36" s="159">
        <f>IF(R36&lt;80,3,IF(R36&gt;=80,IF(R36&lt;=120,2,1)))</f>
        <v>2</v>
      </c>
      <c r="V36" s="159">
        <f>IF(V6=0,0,1)</f>
        <v>1</v>
      </c>
      <c r="W36" s="159">
        <f>IF(W6=0,0,1)</f>
        <v>1</v>
      </c>
      <c r="X36" s="159">
        <f>IF(W36&gt;0,V36/W36*100,IF(V36=0,100,120))</f>
        <v>100</v>
      </c>
      <c r="Y36" s="152" t="s">
        <v>113</v>
      </c>
      <c r="Z36" s="159">
        <f>IF(X36&lt;80,3,IF(X36&gt;=80,IF(X36&lt;=120,2,1)))</f>
        <v>2</v>
      </c>
      <c r="AB36" s="159">
        <f>IF(AB6=0,0,1)</f>
        <v>1</v>
      </c>
      <c r="AC36" s="159">
        <f>IF(AC6=0,0,1)</f>
        <v>1</v>
      </c>
      <c r="AD36" s="159">
        <f>IF(AC36&gt;0,AB36/AC36*100,IF(AB36=0,100,120))</f>
        <v>100</v>
      </c>
      <c r="AE36" s="152" t="s">
        <v>113</v>
      </c>
      <c r="AF36" s="159">
        <f>IF(AD36&lt;80,3,IF(AD36&gt;=80,IF(AD36&lt;=120,2,1)))</f>
        <v>2</v>
      </c>
    </row>
    <row r="37" spans="2:32" x14ac:dyDescent="0.2">
      <c r="B37" s="149" t="s">
        <v>6</v>
      </c>
      <c r="C37" s="151" t="s">
        <v>169</v>
      </c>
      <c r="D37" s="161"/>
      <c r="E37" s="161"/>
      <c r="F37" s="161"/>
      <c r="G37" s="161"/>
      <c r="H37" s="159">
        <f>(H39+H40+H41+H42+H43+H44)/6</f>
        <v>2</v>
      </c>
      <c r="J37" s="161"/>
      <c r="K37" s="161"/>
      <c r="L37" s="161"/>
      <c r="M37" s="161"/>
      <c r="N37" s="159">
        <f>(N39+N40+N41+N42+N43+N44)/6</f>
        <v>2</v>
      </c>
      <c r="P37" s="161"/>
      <c r="Q37" s="161"/>
      <c r="R37" s="161"/>
      <c r="S37" s="161"/>
      <c r="T37" s="159">
        <f>(T39+T40+T41+T42+T43+T44)/6</f>
        <v>2</v>
      </c>
      <c r="V37" s="161"/>
      <c r="W37" s="161"/>
      <c r="X37" s="161"/>
      <c r="Y37" s="161"/>
      <c r="Z37" s="159">
        <f>(Z39+Z40+Z41+Z42+Z43+Z44)/6</f>
        <v>2</v>
      </c>
      <c r="AB37" s="161"/>
      <c r="AC37" s="161"/>
      <c r="AD37" s="161"/>
      <c r="AE37" s="161"/>
      <c r="AF37" s="159">
        <f>(AF39+AF40+AF41+AF42+AF43+AF44)/6</f>
        <v>2</v>
      </c>
    </row>
    <row r="38" spans="2:32" x14ac:dyDescent="0.2">
      <c r="B38" s="149"/>
      <c r="C38" s="151" t="s">
        <v>118</v>
      </c>
      <c r="D38" s="161"/>
      <c r="E38" s="161"/>
      <c r="F38" s="161"/>
      <c r="G38" s="161"/>
      <c r="H38" s="161"/>
      <c r="J38" s="161"/>
      <c r="K38" s="161"/>
      <c r="L38" s="161"/>
      <c r="M38" s="161"/>
      <c r="N38" s="161"/>
      <c r="P38" s="161"/>
      <c r="Q38" s="161"/>
      <c r="R38" s="161"/>
      <c r="S38" s="161"/>
      <c r="T38" s="161"/>
      <c r="V38" s="161"/>
      <c r="W38" s="161"/>
      <c r="X38" s="161"/>
      <c r="Y38" s="161"/>
      <c r="Z38" s="161"/>
      <c r="AB38" s="161"/>
      <c r="AC38" s="161"/>
      <c r="AD38" s="161"/>
      <c r="AE38" s="161"/>
      <c r="AF38" s="161"/>
    </row>
    <row r="39" spans="2:32" ht="38.25" x14ac:dyDescent="0.2">
      <c r="B39" s="149" t="s">
        <v>85</v>
      </c>
      <c r="C39" s="162" t="s">
        <v>187</v>
      </c>
      <c r="D39" s="159">
        <f>IF(D10=0,0,D9/D10*100)</f>
        <v>0</v>
      </c>
      <c r="E39" s="159">
        <f>IF(E10=0,0,E9/E10*100)</f>
        <v>0</v>
      </c>
      <c r="F39" s="159">
        <f t="shared" ref="F39:F44" si="1">IF(E39&gt;0,D39/E39*100,IF(D39=0,100,120))</f>
        <v>100</v>
      </c>
      <c r="G39" s="152" t="s">
        <v>119</v>
      </c>
      <c r="H39" s="159">
        <f>IF(F39&lt;80,1,IF(F39&gt;=80,IF(F39&lt;=120,2,3)))</f>
        <v>2</v>
      </c>
      <c r="J39" s="159">
        <f>IF(J10=0,0,J9/J10*100)</f>
        <v>0</v>
      </c>
      <c r="K39" s="159">
        <f>IF(K10=0,0,K9/K10*100)</f>
        <v>0</v>
      </c>
      <c r="L39" s="159">
        <f t="shared" ref="L39:L44" si="2">IF(K39&gt;0,J39/K39*100,IF(J39=0,100,120))</f>
        <v>100</v>
      </c>
      <c r="M39" s="152" t="s">
        <v>119</v>
      </c>
      <c r="N39" s="159">
        <f>IF(L39&lt;80,1,IF(L39&gt;=80,IF(L39&lt;=120,2,3)))</f>
        <v>2</v>
      </c>
      <c r="P39" s="159">
        <f>IF(P10=0,0,P9/P10*100)</f>
        <v>0</v>
      </c>
      <c r="Q39" s="159">
        <f>IF(Q10=0,0,Q9/Q10*100)</f>
        <v>0</v>
      </c>
      <c r="R39" s="159">
        <f t="shared" ref="R39:R44" si="3">IF(Q39&gt;0,P39/Q39*100,IF(P39=0,100,120))</f>
        <v>100</v>
      </c>
      <c r="S39" s="152" t="s">
        <v>119</v>
      </c>
      <c r="T39" s="159">
        <f>IF(R39&lt;80,1,IF(R39&gt;=80,IF(R39&lt;=120,2,3)))</f>
        <v>2</v>
      </c>
      <c r="V39" s="159">
        <f>IF(V10=0,0,V9/V10*100)</f>
        <v>0</v>
      </c>
      <c r="W39" s="159">
        <f>IF(W10=0,0,W9/W10*100)</f>
        <v>0</v>
      </c>
      <c r="X39" s="159">
        <f t="shared" ref="X39:X44" si="4">IF(W39&gt;0,V39/W39*100,IF(V39=0,100,120))</f>
        <v>100</v>
      </c>
      <c r="Y39" s="152" t="s">
        <v>119</v>
      </c>
      <c r="Z39" s="159">
        <f>IF(X39&lt;80,1,IF(X39&gt;=80,IF(X39&lt;=120,2,3)))</f>
        <v>2</v>
      </c>
      <c r="AB39" s="159">
        <f>IF(AB10=0,0,AB9/AB10*100)</f>
        <v>0</v>
      </c>
      <c r="AC39" s="159">
        <f>IF(AC10=0,0,AC9/AC10*100)</f>
        <v>0</v>
      </c>
      <c r="AD39" s="159">
        <f t="shared" ref="AD39:AD44" si="5">IF(AC39&gt;0,AB39/AC39*100,IF(AB39=0,100,120))</f>
        <v>100</v>
      </c>
      <c r="AE39" s="152" t="s">
        <v>119</v>
      </c>
      <c r="AF39" s="159">
        <f>IF(AD39&lt;80,1,IF(AD39&gt;=80,IF(AD39&lt;=120,2,3)))</f>
        <v>2</v>
      </c>
    </row>
    <row r="40" spans="2:32" ht="38.25" x14ac:dyDescent="0.2">
      <c r="B40" s="149" t="s">
        <v>87</v>
      </c>
      <c r="C40" s="162" t="s">
        <v>188</v>
      </c>
      <c r="D40" s="159">
        <f>IF(D10=0,0,D11/D10*100)</f>
        <v>0</v>
      </c>
      <c r="E40" s="159">
        <f>IF(E10=0,0,E11/E10*100)</f>
        <v>0</v>
      </c>
      <c r="F40" s="159">
        <f>IF(E40&gt;0,D40/E40*100,IF(D40=0,100,120))</f>
        <v>100</v>
      </c>
      <c r="G40" s="152" t="s">
        <v>113</v>
      </c>
      <c r="H40" s="159">
        <f>IF(F40&lt;80,3,IF(F40&gt;=80,IF(F40&lt;=120,2,1)))</f>
        <v>2</v>
      </c>
      <c r="J40" s="159">
        <f>IF(J10=0,0,J11/J10*100)</f>
        <v>0</v>
      </c>
      <c r="K40" s="159">
        <f>IF(K10=0,0,K11/K10*100)</f>
        <v>0</v>
      </c>
      <c r="L40" s="159">
        <f t="shared" si="2"/>
        <v>100</v>
      </c>
      <c r="M40" s="152" t="s">
        <v>113</v>
      </c>
      <c r="N40" s="159">
        <f>IF(L40&lt;80,3,IF(L40&gt;=80,IF(L40&lt;=120,2,1)))</f>
        <v>2</v>
      </c>
      <c r="P40" s="159">
        <f>IF(P10=0,0,P11/P10*100)</f>
        <v>0</v>
      </c>
      <c r="Q40" s="159">
        <f>IF(Q10=0,0,Q11/Q10*100)</f>
        <v>0</v>
      </c>
      <c r="R40" s="159">
        <f t="shared" si="3"/>
        <v>100</v>
      </c>
      <c r="S40" s="152" t="s">
        <v>113</v>
      </c>
      <c r="T40" s="159">
        <f>IF(R40&lt;80,3,IF(R40&gt;=80,IF(R40&lt;=120,2,1)))</f>
        <v>2</v>
      </c>
      <c r="V40" s="159">
        <f>IF(V10=0,0,V11/V10*100)</f>
        <v>0</v>
      </c>
      <c r="W40" s="159">
        <f>IF(W10=0,0,W11/W10*100)</f>
        <v>0</v>
      </c>
      <c r="X40" s="159">
        <f t="shared" si="4"/>
        <v>100</v>
      </c>
      <c r="Y40" s="152" t="s">
        <v>113</v>
      </c>
      <c r="Z40" s="159">
        <f>IF(X40&lt;80,3,IF(X40&gt;=80,IF(X40&lt;=120,2,1)))</f>
        <v>2</v>
      </c>
      <c r="AB40" s="159">
        <f>IF(AB10=0,0,AB11/AB10*100)</f>
        <v>0</v>
      </c>
      <c r="AC40" s="159">
        <f>IF(AC10=0,0,AC11/AC10*100)</f>
        <v>0</v>
      </c>
      <c r="AD40" s="159">
        <f t="shared" si="5"/>
        <v>100</v>
      </c>
      <c r="AE40" s="152" t="s">
        <v>113</v>
      </c>
      <c r="AF40" s="159">
        <f>IF(AD40&lt;80,3,IF(AD40&gt;=80,IF(AD40&lt;=120,2,1)))</f>
        <v>2</v>
      </c>
    </row>
    <row r="41" spans="2:32" ht="51" x14ac:dyDescent="0.2">
      <c r="B41" s="149" t="s">
        <v>89</v>
      </c>
      <c r="C41" s="162" t="s">
        <v>189</v>
      </c>
      <c r="D41" s="159">
        <f>IF(D10=0,0,D12/D10*100)</f>
        <v>0</v>
      </c>
      <c r="E41" s="159">
        <f>IF(E10=0,0,E12/E10*100)</f>
        <v>0</v>
      </c>
      <c r="F41" s="159">
        <f>IF(E41&gt;0,D41/E41*100,IF(D41=0,100,120))</f>
        <v>100</v>
      </c>
      <c r="G41" s="152" t="s">
        <v>119</v>
      </c>
      <c r="H41" s="159">
        <f>IF(F41&lt;80,1,IF(F41&gt;=80,IF(F41&lt;=120,2,3)))</f>
        <v>2</v>
      </c>
      <c r="J41" s="159">
        <f>IF(J10=0,0,J12/J10*100)</f>
        <v>0</v>
      </c>
      <c r="K41" s="159">
        <f>IF(K10=0,0,K12/K10*100)</f>
        <v>0</v>
      </c>
      <c r="L41" s="159">
        <f t="shared" si="2"/>
        <v>100</v>
      </c>
      <c r="M41" s="152" t="s">
        <v>119</v>
      </c>
      <c r="N41" s="159">
        <f>IF(L41&lt;80,1,IF(L41&gt;=80,IF(L41&lt;=120,2,3)))</f>
        <v>2</v>
      </c>
      <c r="P41" s="159">
        <f>IF(P11=0,0,P12/P11*100)</f>
        <v>0</v>
      </c>
      <c r="Q41" s="159">
        <f>IF(Q11=0,0,Q12/Q11*100)</f>
        <v>0</v>
      </c>
      <c r="R41" s="159">
        <f t="shared" si="3"/>
        <v>100</v>
      </c>
      <c r="S41" s="152" t="s">
        <v>119</v>
      </c>
      <c r="T41" s="159">
        <f>IF(R41&lt;80,1,IF(R41&gt;=80,IF(R41&lt;=120,2,3)))</f>
        <v>2</v>
      </c>
      <c r="V41" s="159">
        <f>IF(V11=0,0,V12/V11*100)</f>
        <v>0</v>
      </c>
      <c r="W41" s="159">
        <f>IF(W11=0,0,W12/W11*100)</f>
        <v>0</v>
      </c>
      <c r="X41" s="159">
        <f t="shared" si="4"/>
        <v>100</v>
      </c>
      <c r="Y41" s="152" t="s">
        <v>119</v>
      </c>
      <c r="Z41" s="159">
        <f>IF(X41&lt;80,1,IF(X41&gt;=80,IF(X41&lt;=120,2,3)))</f>
        <v>2</v>
      </c>
      <c r="AB41" s="159">
        <f>IF(AB11=0,0,AB12/AB11*100)</f>
        <v>0</v>
      </c>
      <c r="AC41" s="159">
        <f>IF(AC11=0,0,AC12/AC11*100)</f>
        <v>0</v>
      </c>
      <c r="AD41" s="159">
        <f t="shared" si="5"/>
        <v>100</v>
      </c>
      <c r="AE41" s="152" t="s">
        <v>119</v>
      </c>
      <c r="AF41" s="159">
        <f>IF(AD41&lt;80,1,IF(AD41&gt;=80,IF(AD41&lt;=120,2,3)))</f>
        <v>2</v>
      </c>
    </row>
    <row r="42" spans="2:32" ht="51" x14ac:dyDescent="0.2">
      <c r="B42" s="149" t="s">
        <v>170</v>
      </c>
      <c r="C42" s="162" t="s">
        <v>190</v>
      </c>
      <c r="D42" s="159">
        <f>IF(D10=0,0,D13/D10*100)</f>
        <v>0</v>
      </c>
      <c r="E42" s="159">
        <f>IF(E10=0,0,E13/E10*100)</f>
        <v>0</v>
      </c>
      <c r="F42" s="159">
        <f t="shared" si="1"/>
        <v>100</v>
      </c>
      <c r="G42" s="152" t="s">
        <v>119</v>
      </c>
      <c r="H42" s="159">
        <f>IF(F42&lt;80,1,IF(F42&gt;=80,IF(F42&lt;=120,2,3)))</f>
        <v>2</v>
      </c>
      <c r="J42" s="159">
        <f>IF(J10=0,0,J13/J10*100)</f>
        <v>0</v>
      </c>
      <c r="K42" s="159">
        <f>IF(K10=0,0,K13/K10*100)</f>
        <v>0</v>
      </c>
      <c r="L42" s="159">
        <f t="shared" si="2"/>
        <v>100</v>
      </c>
      <c r="M42" s="152" t="s">
        <v>119</v>
      </c>
      <c r="N42" s="159">
        <f>IF(L42&lt;80,1,IF(L42&gt;=80,IF(L42&lt;=120,2,3)))</f>
        <v>2</v>
      </c>
      <c r="P42" s="159">
        <f>IF(P10=0,0,P13/P10*100)</f>
        <v>0</v>
      </c>
      <c r="Q42" s="159">
        <f>IF(Q10=0,0,Q13/Q10*100)</f>
        <v>0</v>
      </c>
      <c r="R42" s="159">
        <f t="shared" si="3"/>
        <v>100</v>
      </c>
      <c r="S42" s="152" t="s">
        <v>119</v>
      </c>
      <c r="T42" s="159">
        <f>IF(R42&lt;80,1,IF(R42&gt;=80,IF(R42&lt;=120,2,3)))</f>
        <v>2</v>
      </c>
      <c r="V42" s="159">
        <f>IF(V10=0,0,V13/V10*100)</f>
        <v>0</v>
      </c>
      <c r="W42" s="159">
        <f>IF(W10=0,0,W13/W10*100)</f>
        <v>0</v>
      </c>
      <c r="X42" s="159">
        <f t="shared" si="4"/>
        <v>100</v>
      </c>
      <c r="Y42" s="152" t="s">
        <v>119</v>
      </c>
      <c r="Z42" s="159">
        <f>IF(X42&lt;80,1,IF(X42&gt;=80,IF(X42&lt;=120,2,3)))</f>
        <v>2</v>
      </c>
      <c r="AB42" s="159">
        <f>IF(AB10=0,0,AB13/AB10*100)</f>
        <v>0</v>
      </c>
      <c r="AC42" s="159">
        <f>IF(AC10=0,0,AC13/AC10*100)</f>
        <v>0</v>
      </c>
      <c r="AD42" s="159">
        <f t="shared" si="5"/>
        <v>100</v>
      </c>
      <c r="AE42" s="152" t="s">
        <v>119</v>
      </c>
      <c r="AF42" s="159">
        <f>IF(AD42&lt;80,1,IF(AD42&gt;=80,IF(AD42&lt;=120,2,3)))</f>
        <v>2</v>
      </c>
    </row>
    <row r="43" spans="2:32" ht="38.25" x14ac:dyDescent="0.2">
      <c r="B43" s="149" t="s">
        <v>171</v>
      </c>
      <c r="C43" s="162" t="s">
        <v>191</v>
      </c>
      <c r="D43" s="159">
        <f>IF(D10=0,0,D14/D10*100)</f>
        <v>0</v>
      </c>
      <c r="E43" s="159">
        <f>IF(E10=0,0,E14/E10*100)</f>
        <v>0</v>
      </c>
      <c r="F43" s="159">
        <f t="shared" si="1"/>
        <v>100</v>
      </c>
      <c r="G43" s="152" t="s">
        <v>113</v>
      </c>
      <c r="H43" s="159">
        <f>IF(F43&lt;80,3,IF(F43&gt;=80,IF(F43&lt;=120,2,1)))</f>
        <v>2</v>
      </c>
      <c r="J43" s="159">
        <f>IF(J10=0,0,J14/J10*100)</f>
        <v>0</v>
      </c>
      <c r="K43" s="159">
        <f>IF(K10=0,0,K14/K10*100)</f>
        <v>0</v>
      </c>
      <c r="L43" s="159">
        <f t="shared" si="2"/>
        <v>100</v>
      </c>
      <c r="M43" s="152" t="s">
        <v>113</v>
      </c>
      <c r="N43" s="159">
        <f>IF(L43&lt;80,3,IF(L43&gt;=80,IF(L43&lt;=120,2,1)))</f>
        <v>2</v>
      </c>
      <c r="P43" s="159">
        <f>IF(P10=0,0,P14/P10*100)</f>
        <v>0</v>
      </c>
      <c r="Q43" s="159">
        <f>IF(Q10=0,0,Q14/Q10*100)</f>
        <v>0</v>
      </c>
      <c r="R43" s="159">
        <f t="shared" si="3"/>
        <v>100</v>
      </c>
      <c r="S43" s="152" t="s">
        <v>113</v>
      </c>
      <c r="T43" s="159">
        <f>IF(R43&lt;80,3,IF(R43&gt;=80,IF(R43&lt;=120,2,1)))</f>
        <v>2</v>
      </c>
      <c r="V43" s="159">
        <f>IF(V10=0,0,V14/V10*100)</f>
        <v>0</v>
      </c>
      <c r="W43" s="159">
        <f>IF(W10=0,0,W14/W10*100)</f>
        <v>0</v>
      </c>
      <c r="X43" s="159">
        <f t="shared" si="4"/>
        <v>100</v>
      </c>
      <c r="Y43" s="152" t="s">
        <v>113</v>
      </c>
      <c r="Z43" s="159">
        <f>IF(X43&lt;80,3,IF(X43&gt;=80,IF(X43&lt;=120,2,1)))</f>
        <v>2</v>
      </c>
      <c r="AB43" s="159">
        <f>IF(AB10=0,0,AB14/AB10*100)</f>
        <v>0</v>
      </c>
      <c r="AC43" s="159">
        <f>IF(AC10=0,0,AC14/AC10*100)</f>
        <v>0</v>
      </c>
      <c r="AD43" s="159">
        <f t="shared" si="5"/>
        <v>100</v>
      </c>
      <c r="AE43" s="152" t="s">
        <v>113</v>
      </c>
      <c r="AF43" s="159">
        <f>IF(AD43&lt;80,3,IF(AD43&gt;=80,IF(AD43&lt;=120,2,1)))</f>
        <v>2</v>
      </c>
    </row>
    <row r="44" spans="2:32" ht="25.5" x14ac:dyDescent="0.2">
      <c r="B44" s="149" t="s">
        <v>172</v>
      </c>
      <c r="C44" s="162" t="s">
        <v>173</v>
      </c>
      <c r="D44" s="159">
        <f>D15</f>
        <v>0</v>
      </c>
      <c r="E44" s="159">
        <f>E15</f>
        <v>0</v>
      </c>
      <c r="F44" s="159">
        <f t="shared" si="1"/>
        <v>100</v>
      </c>
      <c r="G44" s="152" t="s">
        <v>113</v>
      </c>
      <c r="H44" s="159">
        <f>IF(F44&lt;80,3,IF(F44&gt;=80,IF(F44&lt;=120,2,1)))</f>
        <v>2</v>
      </c>
      <c r="J44" s="159">
        <f>J15</f>
        <v>0</v>
      </c>
      <c r="K44" s="159">
        <f>K15</f>
        <v>0</v>
      </c>
      <c r="L44" s="159">
        <f t="shared" si="2"/>
        <v>100</v>
      </c>
      <c r="M44" s="152" t="s">
        <v>113</v>
      </c>
      <c r="N44" s="159">
        <f>IF(L44&lt;80,3,IF(L44&gt;=80,IF(L44&lt;=120,2,1)))</f>
        <v>2</v>
      </c>
      <c r="P44" s="159">
        <f>P15</f>
        <v>0</v>
      </c>
      <c r="Q44" s="159">
        <f>Q15</f>
        <v>0</v>
      </c>
      <c r="R44" s="159">
        <f t="shared" si="3"/>
        <v>100</v>
      </c>
      <c r="S44" s="152" t="s">
        <v>113</v>
      </c>
      <c r="T44" s="159">
        <f>IF(R44&lt;80,3,IF(R44&gt;=80,IF(R44&lt;=120,2,1)))</f>
        <v>2</v>
      </c>
      <c r="V44" s="159">
        <f>V15</f>
        <v>0</v>
      </c>
      <c r="W44" s="159">
        <f>W15</f>
        <v>0</v>
      </c>
      <c r="X44" s="159">
        <f t="shared" si="4"/>
        <v>100</v>
      </c>
      <c r="Y44" s="152" t="s">
        <v>113</v>
      </c>
      <c r="Z44" s="159">
        <f>IF(X44&lt;80,3,IF(X44&gt;=80,IF(X44&lt;=120,2,1)))</f>
        <v>2</v>
      </c>
      <c r="AB44" s="159">
        <f>AB15</f>
        <v>0</v>
      </c>
      <c r="AC44" s="159">
        <f>AC15</f>
        <v>0</v>
      </c>
      <c r="AD44" s="159">
        <f t="shared" si="5"/>
        <v>100</v>
      </c>
      <c r="AE44" s="152" t="s">
        <v>113</v>
      </c>
      <c r="AF44" s="159">
        <f>IF(AD44&lt;80,3,IF(AD44&gt;=80,IF(AD44&lt;=120,2,1)))</f>
        <v>2</v>
      </c>
    </row>
    <row r="45" spans="2:32" x14ac:dyDescent="0.2">
      <c r="B45" s="149" t="s">
        <v>7</v>
      </c>
      <c r="C45" s="151" t="s">
        <v>174</v>
      </c>
      <c r="D45" s="152"/>
      <c r="E45" s="152"/>
      <c r="F45" s="152"/>
      <c r="G45" s="152"/>
      <c r="H45" s="159">
        <f>(H47+H48)/2</f>
        <v>2</v>
      </c>
      <c r="J45" s="152"/>
      <c r="K45" s="152"/>
      <c r="L45" s="152"/>
      <c r="M45" s="152"/>
      <c r="N45" s="159">
        <f>(N47+N48)/2</f>
        <v>2</v>
      </c>
      <c r="P45" s="152"/>
      <c r="Q45" s="152"/>
      <c r="R45" s="152"/>
      <c r="S45" s="152"/>
      <c r="T45" s="159">
        <f>(T47+T48)/2</f>
        <v>2</v>
      </c>
      <c r="V45" s="152"/>
      <c r="W45" s="152"/>
      <c r="X45" s="152"/>
      <c r="Y45" s="152"/>
      <c r="Z45" s="159">
        <f>(Z47+Z48)/2</f>
        <v>2</v>
      </c>
      <c r="AB45" s="152"/>
      <c r="AC45" s="152"/>
      <c r="AD45" s="152"/>
      <c r="AE45" s="152"/>
      <c r="AF45" s="159">
        <f>(AF47+AF48)/2</f>
        <v>2</v>
      </c>
    </row>
    <row r="46" spans="2:32" x14ac:dyDescent="0.2">
      <c r="B46" s="149"/>
      <c r="C46" s="151" t="s">
        <v>118</v>
      </c>
      <c r="D46" s="161"/>
      <c r="E46" s="161"/>
      <c r="F46" s="161"/>
      <c r="G46" s="152"/>
      <c r="H46" s="161"/>
      <c r="J46" s="161"/>
      <c r="K46" s="161"/>
      <c r="L46" s="161"/>
      <c r="M46" s="152"/>
      <c r="N46" s="161"/>
      <c r="P46" s="161"/>
      <c r="Q46" s="161"/>
      <c r="R46" s="161"/>
      <c r="S46" s="152"/>
      <c r="T46" s="161"/>
      <c r="V46" s="161"/>
      <c r="W46" s="161"/>
      <c r="X46" s="161"/>
      <c r="Y46" s="152"/>
      <c r="Z46" s="161"/>
      <c r="AB46" s="161"/>
      <c r="AC46" s="161"/>
      <c r="AD46" s="161"/>
      <c r="AE46" s="152"/>
      <c r="AF46" s="161"/>
    </row>
    <row r="47" spans="2:32" ht="25.5" x14ac:dyDescent="0.2">
      <c r="B47" s="149" t="s">
        <v>145</v>
      </c>
      <c r="C47" s="162" t="s">
        <v>175</v>
      </c>
      <c r="D47" s="159">
        <f>D18</f>
        <v>30</v>
      </c>
      <c r="E47" s="159">
        <f>E18</f>
        <v>30</v>
      </c>
      <c r="F47" s="159">
        <f>IF(E47&gt;0,D47/E47*100,IF(D47=0,100,120))</f>
        <v>100</v>
      </c>
      <c r="G47" s="152" t="s">
        <v>119</v>
      </c>
      <c r="H47" s="159">
        <f>IF(F47&lt;80,1,IF(F47&gt;=80,IF(F47&lt;=120,2,3)))</f>
        <v>2</v>
      </c>
      <c r="J47" s="159">
        <f>J18</f>
        <v>30.449999999999996</v>
      </c>
      <c r="K47" s="159">
        <f>K18</f>
        <v>30.449999999999996</v>
      </c>
      <c r="L47" s="159">
        <f>IF(K47&gt;0,J47/K47*100,IF(J47=0,100,120))</f>
        <v>100</v>
      </c>
      <c r="M47" s="152" t="s">
        <v>119</v>
      </c>
      <c r="N47" s="159">
        <f>IF(L47&lt;80,1,IF(L47&gt;=80,IF(L47&lt;=120,2,3)))</f>
        <v>2</v>
      </c>
      <c r="P47" s="159">
        <f>P18</f>
        <v>30.906749999999992</v>
      </c>
      <c r="Q47" s="159">
        <f>Q18</f>
        <v>30.906749999999992</v>
      </c>
      <c r="R47" s="159">
        <f>IF(Q47&gt;0,P47/Q47*100,IF(P47=0,100,120))</f>
        <v>100</v>
      </c>
      <c r="S47" s="152" t="s">
        <v>119</v>
      </c>
      <c r="T47" s="159">
        <f>IF(R47&lt;80,1,IF(R47&gt;=80,IF(R47&lt;=120,2,3)))</f>
        <v>2</v>
      </c>
      <c r="V47" s="159">
        <f>V18</f>
        <v>31.370351249999988</v>
      </c>
      <c r="W47" s="159">
        <f>W18</f>
        <v>31.370351249999988</v>
      </c>
      <c r="X47" s="159">
        <f>IF(W47&gt;0,V47/W47*100,IF(V47=0,100,120))</f>
        <v>100</v>
      </c>
      <c r="Y47" s="152" t="s">
        <v>119</v>
      </c>
      <c r="Z47" s="159">
        <f>IF(X47&lt;80,1,IF(X47&gt;=80,IF(X47&lt;=120,2,3)))</f>
        <v>2</v>
      </c>
      <c r="AB47" s="159">
        <f>AB18</f>
        <v>31.840906518749986</v>
      </c>
      <c r="AC47" s="159">
        <f>AC18</f>
        <v>31.840906518749986</v>
      </c>
      <c r="AD47" s="159">
        <f>IF(AC47&gt;0,AB47/AC47*100,IF(AB47=0,100,120))</f>
        <v>100</v>
      </c>
      <c r="AE47" s="152" t="s">
        <v>119</v>
      </c>
      <c r="AF47" s="159">
        <f>IF(AD47&lt;80,1,IF(AD47&gt;=80,IF(AD47&lt;=120,2,3)))</f>
        <v>2</v>
      </c>
    </row>
    <row r="48" spans="2:32" ht="25.5" x14ac:dyDescent="0.2">
      <c r="B48" s="149" t="s">
        <v>147</v>
      </c>
      <c r="C48" s="162" t="s">
        <v>192</v>
      </c>
      <c r="D48" s="152"/>
      <c r="E48" s="152"/>
      <c r="F48" s="152"/>
      <c r="G48" s="152"/>
      <c r="H48" s="163">
        <f>(H49+H50+H51)/3</f>
        <v>2</v>
      </c>
      <c r="J48" s="152"/>
      <c r="K48" s="152"/>
      <c r="L48" s="152"/>
      <c r="M48" s="152"/>
      <c r="N48" s="163">
        <f>(N49+N50+N51)/3</f>
        <v>2</v>
      </c>
      <c r="P48" s="152"/>
      <c r="Q48" s="152"/>
      <c r="R48" s="152"/>
      <c r="S48" s="152"/>
      <c r="T48" s="163">
        <f>(T49+T50+T51)/3</f>
        <v>2</v>
      </c>
      <c r="V48" s="152"/>
      <c r="W48" s="152"/>
      <c r="X48" s="152"/>
      <c r="Y48" s="152"/>
      <c r="Z48" s="163">
        <f>(Z49+Z50+Z51)/3</f>
        <v>2</v>
      </c>
      <c r="AB48" s="152"/>
      <c r="AC48" s="152"/>
      <c r="AD48" s="152"/>
      <c r="AE48" s="152"/>
      <c r="AF48" s="163">
        <f>(AF49+AF50+AF51)/3</f>
        <v>2</v>
      </c>
    </row>
    <row r="49" spans="2:32" x14ac:dyDescent="0.2">
      <c r="B49" s="149" t="s">
        <v>149</v>
      </c>
      <c r="C49" s="164" t="s">
        <v>193</v>
      </c>
      <c r="D49" s="159">
        <f t="shared" ref="D49:E51" si="6">D20</f>
        <v>0</v>
      </c>
      <c r="E49" s="159">
        <f t="shared" si="6"/>
        <v>0</v>
      </c>
      <c r="F49" s="159">
        <f>IF(E49&gt;0,D49/E49*100,IF(D49=0,100,120))</f>
        <v>100</v>
      </c>
      <c r="G49" s="152" t="s">
        <v>113</v>
      </c>
      <c r="H49" s="163">
        <f>IF(F49&lt;80,3,IF(F49&gt;=80,IF(F49&lt;=120,2,1)))</f>
        <v>2</v>
      </c>
      <c r="J49" s="159">
        <f t="shared" ref="J49:K51" si="7">J20</f>
        <v>0</v>
      </c>
      <c r="K49" s="159">
        <f t="shared" si="7"/>
        <v>0</v>
      </c>
      <c r="L49" s="159">
        <f>IF(K49&gt;0,J49/K49*100,IF(J49=0,100,120))</f>
        <v>100</v>
      </c>
      <c r="M49" s="152" t="s">
        <v>113</v>
      </c>
      <c r="N49" s="163">
        <f>IF(L49&lt;80,3,IF(L49&gt;=80,IF(L49&lt;=120,2,1)))</f>
        <v>2</v>
      </c>
      <c r="P49" s="159">
        <f t="shared" ref="P49:Q51" si="8">P20</f>
        <v>0</v>
      </c>
      <c r="Q49" s="159">
        <f t="shared" si="8"/>
        <v>0</v>
      </c>
      <c r="R49" s="159">
        <f>IF(Q49&gt;0,P49/Q49*100,IF(P49=0,100,120))</f>
        <v>100</v>
      </c>
      <c r="S49" s="152" t="s">
        <v>113</v>
      </c>
      <c r="T49" s="163">
        <f>IF(R49&lt;80,3,IF(R49&gt;=80,IF(R49&lt;=120,2,1)))</f>
        <v>2</v>
      </c>
      <c r="V49" s="159">
        <f t="shared" ref="V49:W51" si="9">V20</f>
        <v>0</v>
      </c>
      <c r="W49" s="159">
        <f t="shared" si="9"/>
        <v>0</v>
      </c>
      <c r="X49" s="159">
        <f>IF(W49&gt;0,V49/W49*100,IF(V49=0,100,120))</f>
        <v>100</v>
      </c>
      <c r="Y49" s="152" t="s">
        <v>113</v>
      </c>
      <c r="Z49" s="163">
        <f>IF(X49&lt;80,3,IF(X49&gt;=80,IF(X49&lt;=120,2,1)))</f>
        <v>2</v>
      </c>
      <c r="AB49" s="159">
        <f t="shared" ref="AB49:AC51" si="10">AB20</f>
        <v>0</v>
      </c>
      <c r="AC49" s="159">
        <f t="shared" si="10"/>
        <v>0</v>
      </c>
      <c r="AD49" s="159">
        <f>IF(AC49&gt;0,AB49/AC49*100,IF(AB49=0,100,120))</f>
        <v>100</v>
      </c>
      <c r="AE49" s="152" t="s">
        <v>113</v>
      </c>
      <c r="AF49" s="163">
        <f>IF(AD49&lt;80,3,IF(AD49&gt;=80,IF(AD49&lt;=120,2,1)))</f>
        <v>2</v>
      </c>
    </row>
    <row r="50" spans="2:32" x14ac:dyDescent="0.2">
      <c r="B50" s="149" t="s">
        <v>178</v>
      </c>
      <c r="C50" s="164" t="s">
        <v>194</v>
      </c>
      <c r="D50" s="159">
        <f t="shared" si="6"/>
        <v>0</v>
      </c>
      <c r="E50" s="159">
        <f t="shared" si="6"/>
        <v>0</v>
      </c>
      <c r="F50" s="159">
        <f>IF(E50&gt;0,D50/E50*100,IF(D50=0,100,120))</f>
        <v>100</v>
      </c>
      <c r="G50" s="152" t="s">
        <v>113</v>
      </c>
      <c r="H50" s="163">
        <f>IF(F50&lt;80,3,IF(F50&gt;=80,IF(F50&lt;=120,2,1)))</f>
        <v>2</v>
      </c>
      <c r="J50" s="159">
        <f t="shared" si="7"/>
        <v>0</v>
      </c>
      <c r="K50" s="159">
        <f t="shared" si="7"/>
        <v>0</v>
      </c>
      <c r="L50" s="159">
        <f>IF(K50&gt;0,J50/K50*100,IF(J50=0,100,120))</f>
        <v>100</v>
      </c>
      <c r="M50" s="152" t="s">
        <v>113</v>
      </c>
      <c r="N50" s="163">
        <f>IF(L50&lt;80,3,IF(L50&gt;=80,IF(L50&lt;=120,2,1)))</f>
        <v>2</v>
      </c>
      <c r="P50" s="159">
        <f t="shared" si="8"/>
        <v>0</v>
      </c>
      <c r="Q50" s="159">
        <f t="shared" si="8"/>
        <v>0</v>
      </c>
      <c r="R50" s="159">
        <f>IF(Q50&gt;0,P50/Q50*100,IF(P50=0,100,120))</f>
        <v>100</v>
      </c>
      <c r="S50" s="152" t="s">
        <v>113</v>
      </c>
      <c r="T50" s="163">
        <f>IF(R50&lt;80,3,IF(R50&gt;=80,IF(R50&lt;=120,2,1)))</f>
        <v>2</v>
      </c>
      <c r="V50" s="159">
        <f t="shared" si="9"/>
        <v>0</v>
      </c>
      <c r="W50" s="159">
        <f t="shared" si="9"/>
        <v>0</v>
      </c>
      <c r="X50" s="159">
        <f>IF(W50&gt;0,V50/W50*100,IF(V50=0,100,120))</f>
        <v>100</v>
      </c>
      <c r="Y50" s="152" t="s">
        <v>113</v>
      </c>
      <c r="Z50" s="163">
        <f>IF(X50&lt;80,3,IF(X50&gt;=80,IF(X50&lt;=120,2,1)))</f>
        <v>2</v>
      </c>
      <c r="AB50" s="159">
        <f t="shared" si="10"/>
        <v>0</v>
      </c>
      <c r="AC50" s="159">
        <f t="shared" si="10"/>
        <v>0</v>
      </c>
      <c r="AD50" s="159">
        <f>IF(AC50&gt;0,AB50/AC50*100,IF(AB50=0,100,120))</f>
        <v>100</v>
      </c>
      <c r="AE50" s="152" t="s">
        <v>113</v>
      </c>
      <c r="AF50" s="163">
        <f>IF(AD50&lt;80,3,IF(AD50&gt;=80,IF(AD50&lt;=120,2,1)))</f>
        <v>2</v>
      </c>
    </row>
    <row r="51" spans="2:32" x14ac:dyDescent="0.2">
      <c r="B51" s="149" t="s">
        <v>180</v>
      </c>
      <c r="C51" s="164" t="s">
        <v>195</v>
      </c>
      <c r="D51" s="159">
        <f t="shared" si="6"/>
        <v>0</v>
      </c>
      <c r="E51" s="159">
        <f t="shared" si="6"/>
        <v>0</v>
      </c>
      <c r="F51" s="159">
        <f>IF(E51&gt;0,D51/E51*100,IF(D51=0,100,120))</f>
        <v>100</v>
      </c>
      <c r="G51" s="152" t="s">
        <v>113</v>
      </c>
      <c r="H51" s="163">
        <f>IF(F51&lt;80,3,IF(F51&gt;=80,IF(F51&lt;=120,2,1)))</f>
        <v>2</v>
      </c>
      <c r="J51" s="159">
        <f t="shared" si="7"/>
        <v>0</v>
      </c>
      <c r="K51" s="159">
        <f t="shared" si="7"/>
        <v>0</v>
      </c>
      <c r="L51" s="159">
        <f>IF(K51&gt;0,J51/K51*100,IF(J51=0,100,120))</f>
        <v>100</v>
      </c>
      <c r="M51" s="152" t="s">
        <v>113</v>
      </c>
      <c r="N51" s="163">
        <f>IF(L51&lt;80,3,IF(L51&gt;=80,IF(L51&lt;=120,2,1)))</f>
        <v>2</v>
      </c>
      <c r="P51" s="159">
        <f t="shared" si="8"/>
        <v>0</v>
      </c>
      <c r="Q51" s="159">
        <f t="shared" si="8"/>
        <v>0</v>
      </c>
      <c r="R51" s="159">
        <f>IF(Q51&gt;0,P51/Q51*100,IF(P51=0,100,120))</f>
        <v>100</v>
      </c>
      <c r="S51" s="152" t="s">
        <v>113</v>
      </c>
      <c r="T51" s="163">
        <f>IF(R51&lt;80,3,IF(R51&gt;=80,IF(R51&lt;=120,2,1)))</f>
        <v>2</v>
      </c>
      <c r="V51" s="159">
        <f t="shared" si="9"/>
        <v>0</v>
      </c>
      <c r="W51" s="159">
        <f t="shared" si="9"/>
        <v>0</v>
      </c>
      <c r="X51" s="159">
        <f>IF(W51&gt;0,V51/W51*100,IF(V51=0,100,120))</f>
        <v>100</v>
      </c>
      <c r="Y51" s="152" t="s">
        <v>113</v>
      </c>
      <c r="Z51" s="163">
        <f>IF(X51&lt;80,3,IF(X51&gt;=80,IF(X51&lt;=120,2,1)))</f>
        <v>2</v>
      </c>
      <c r="AB51" s="159">
        <f t="shared" si="10"/>
        <v>0</v>
      </c>
      <c r="AC51" s="159">
        <f t="shared" si="10"/>
        <v>0</v>
      </c>
      <c r="AD51" s="159">
        <f>IF(AC51&gt;0,AB51/AC51*100,IF(AB51=0,100,120))</f>
        <v>100</v>
      </c>
      <c r="AE51" s="152" t="s">
        <v>113</v>
      </c>
      <c r="AF51" s="163">
        <f>IF(AD51&lt;80,3,IF(AD51&gt;=80,IF(AD51&lt;=120,2,1)))</f>
        <v>2</v>
      </c>
    </row>
    <row r="52" spans="2:32" x14ac:dyDescent="0.2">
      <c r="B52" s="149" t="s">
        <v>8</v>
      </c>
      <c r="C52" s="158" t="s">
        <v>182</v>
      </c>
      <c r="D52" s="152"/>
      <c r="E52" s="152"/>
      <c r="F52" s="152"/>
      <c r="G52" s="152"/>
      <c r="H52" s="159">
        <f>H53</f>
        <v>2</v>
      </c>
      <c r="J52" s="152"/>
      <c r="K52" s="152"/>
      <c r="L52" s="152"/>
      <c r="M52" s="152"/>
      <c r="N52" s="159">
        <f>N53</f>
        <v>2</v>
      </c>
      <c r="P52" s="152"/>
      <c r="Q52" s="152"/>
      <c r="R52" s="152"/>
      <c r="S52" s="152"/>
      <c r="T52" s="159">
        <f>T53</f>
        <v>2</v>
      </c>
      <c r="V52" s="152"/>
      <c r="W52" s="152"/>
      <c r="X52" s="152"/>
      <c r="Y52" s="152"/>
      <c r="Z52" s="159">
        <f>Z53</f>
        <v>2</v>
      </c>
      <c r="AB52" s="152"/>
      <c r="AC52" s="152"/>
      <c r="AD52" s="152"/>
      <c r="AE52" s="152"/>
      <c r="AF52" s="159">
        <f>AF53</f>
        <v>2</v>
      </c>
    </row>
    <row r="53" spans="2:32" ht="25.5" x14ac:dyDescent="0.2">
      <c r="B53" s="149" t="s">
        <v>152</v>
      </c>
      <c r="C53" s="162" t="s">
        <v>196</v>
      </c>
      <c r="D53" s="159">
        <f>D24</f>
        <v>0</v>
      </c>
      <c r="E53" s="159">
        <f>E24</f>
        <v>0</v>
      </c>
      <c r="F53" s="159">
        <f>IF(E53&gt;0,D53/E53*100,IF(D53=0,100,120))</f>
        <v>100</v>
      </c>
      <c r="G53" s="152" t="s">
        <v>119</v>
      </c>
      <c r="H53" s="159">
        <f>IF(F53&lt;80,1,IF(F53&gt;=80,IF(F53&lt;=120,2,3)))</f>
        <v>2</v>
      </c>
      <c r="J53" s="159">
        <f>J24</f>
        <v>0</v>
      </c>
      <c r="K53" s="159">
        <f>K24</f>
        <v>0</v>
      </c>
      <c r="L53" s="159">
        <f>IF(K53&gt;0,J53/K53*100,IF(J53=0,100,120))</f>
        <v>100</v>
      </c>
      <c r="M53" s="152" t="s">
        <v>119</v>
      </c>
      <c r="N53" s="159">
        <f>IF(L53&lt;80,1,IF(L53&gt;=80,IF(L53&lt;=120,2,3)))</f>
        <v>2</v>
      </c>
      <c r="P53" s="159">
        <f>P24</f>
        <v>0</v>
      </c>
      <c r="Q53" s="159">
        <f>Q24</f>
        <v>0</v>
      </c>
      <c r="R53" s="159">
        <f>IF(Q53&gt;0,P53/Q53*100,IF(P53=0,100,120))</f>
        <v>100</v>
      </c>
      <c r="S53" s="152" t="s">
        <v>119</v>
      </c>
      <c r="T53" s="159">
        <f>IF(R53&lt;80,1,IF(R53&gt;=80,IF(R53&lt;=120,2,3)))</f>
        <v>2</v>
      </c>
      <c r="V53" s="159">
        <f>V24</f>
        <v>0</v>
      </c>
      <c r="W53" s="159">
        <f>W24</f>
        <v>0</v>
      </c>
      <c r="X53" s="159">
        <f>IF(W53&gt;0,V53/W53*100,IF(V53=0,100,120))</f>
        <v>100</v>
      </c>
      <c r="Y53" s="152" t="s">
        <v>119</v>
      </c>
      <c r="Z53" s="159">
        <f>IF(X53&lt;80,1,IF(X53&gt;=80,IF(X53&lt;=120,2,3)))</f>
        <v>2</v>
      </c>
      <c r="AB53" s="159">
        <f>AB24</f>
        <v>0</v>
      </c>
      <c r="AC53" s="159">
        <f>AC24</f>
        <v>0</v>
      </c>
      <c r="AD53" s="159">
        <f>IF(AC53&gt;0,AB53/AC53*100,IF(AB53=0,100,120))</f>
        <v>100</v>
      </c>
      <c r="AE53" s="152" t="s">
        <v>119</v>
      </c>
      <c r="AF53" s="159">
        <f>IF(AD53&lt;80,1,IF(AD53&gt;=80,IF(AD53&lt;=120,2,3)))</f>
        <v>2</v>
      </c>
    </row>
    <row r="54" spans="2:32" ht="28.5" customHeight="1" x14ac:dyDescent="0.2">
      <c r="B54" s="149" t="s">
        <v>9</v>
      </c>
      <c r="C54" s="151" t="s">
        <v>183</v>
      </c>
      <c r="D54" s="152"/>
      <c r="E54" s="152"/>
      <c r="F54" s="152"/>
      <c r="G54" s="152"/>
      <c r="H54" s="159">
        <f>(H56+H57)/2</f>
        <v>2</v>
      </c>
      <c r="J54" s="152"/>
      <c r="K54" s="152"/>
      <c r="L54" s="152"/>
      <c r="M54" s="152"/>
      <c r="N54" s="159">
        <f>(N56+N57)/2</f>
        <v>2</v>
      </c>
      <c r="P54" s="152"/>
      <c r="Q54" s="152"/>
      <c r="R54" s="152"/>
      <c r="S54" s="152"/>
      <c r="T54" s="159">
        <f>(T56+T57)/2</f>
        <v>2</v>
      </c>
      <c r="V54" s="152"/>
      <c r="W54" s="152"/>
      <c r="X54" s="152"/>
      <c r="Y54" s="152"/>
      <c r="Z54" s="159">
        <f>(Z56+Z57)/2</f>
        <v>2</v>
      </c>
      <c r="AB54" s="152"/>
      <c r="AC54" s="152"/>
      <c r="AD54" s="152"/>
      <c r="AE54" s="152"/>
      <c r="AF54" s="159">
        <f>(AF56+AF57)/2</f>
        <v>2</v>
      </c>
    </row>
    <row r="55" spans="2:32" x14ac:dyDescent="0.2">
      <c r="B55" s="149"/>
      <c r="C55" s="151" t="s">
        <v>118</v>
      </c>
      <c r="D55" s="161"/>
      <c r="E55" s="161"/>
      <c r="F55" s="161"/>
      <c r="G55" s="152"/>
      <c r="H55" s="161"/>
      <c r="J55" s="161"/>
      <c r="K55" s="161"/>
      <c r="L55" s="161"/>
      <c r="M55" s="152"/>
      <c r="N55" s="161"/>
      <c r="P55" s="161"/>
      <c r="Q55" s="161"/>
      <c r="R55" s="161"/>
      <c r="S55" s="152"/>
      <c r="T55" s="161"/>
      <c r="V55" s="161"/>
      <c r="W55" s="161"/>
      <c r="X55" s="161"/>
      <c r="Y55" s="152"/>
      <c r="Z55" s="161"/>
      <c r="AB55" s="161"/>
      <c r="AC55" s="161"/>
      <c r="AD55" s="161"/>
      <c r="AE55" s="152"/>
      <c r="AF55" s="161"/>
    </row>
    <row r="56" spans="2:32" ht="25.5" x14ac:dyDescent="0.2">
      <c r="B56" s="149" t="s">
        <v>94</v>
      </c>
      <c r="C56" s="162" t="s">
        <v>184</v>
      </c>
      <c r="D56" s="159">
        <f>D27</f>
        <v>3</v>
      </c>
      <c r="E56" s="159">
        <f>E27</f>
        <v>3</v>
      </c>
      <c r="F56" s="159">
        <f>IF(E56&gt;0,D56/E56*100,IF(D56=0,100,120))</f>
        <v>100</v>
      </c>
      <c r="G56" s="152" t="s">
        <v>119</v>
      </c>
      <c r="H56" s="159">
        <f>IF(F56&lt;80,1,IF(F56&gt;=80,IF(F56&lt;=120,2,3)))</f>
        <v>2</v>
      </c>
      <c r="J56" s="159">
        <f>J27</f>
        <v>3.0449999999999999</v>
      </c>
      <c r="K56" s="159">
        <f>K27</f>
        <v>3.0449999999999999</v>
      </c>
      <c r="L56" s="159">
        <f>IF(K56&gt;0,J56/K56*100,IF(J56=0,100,120))</f>
        <v>100</v>
      </c>
      <c r="M56" s="152" t="s">
        <v>119</v>
      </c>
      <c r="N56" s="159">
        <f>IF(L56&lt;80,1,IF(L56&gt;=80,IF(L56&lt;=120,2,3)))</f>
        <v>2</v>
      </c>
      <c r="P56" s="159">
        <f>P27</f>
        <v>3.0906749999999996</v>
      </c>
      <c r="Q56" s="159">
        <f>Q27</f>
        <v>3.0906749999999996</v>
      </c>
      <c r="R56" s="159">
        <f>IF(Q56&gt;0,P56/Q56*100,IF(P56=0,100,120))</f>
        <v>100</v>
      </c>
      <c r="S56" s="152" t="s">
        <v>119</v>
      </c>
      <c r="T56" s="159">
        <f>IF(R56&lt;80,1,IF(R56&gt;=80,IF(R56&lt;=120,2,3)))</f>
        <v>2</v>
      </c>
      <c r="V56" s="159">
        <f>V27</f>
        <v>3.1370351249999993</v>
      </c>
      <c r="W56" s="159">
        <f>W27</f>
        <v>3.1370351249999993</v>
      </c>
      <c r="X56" s="159">
        <f>IF(W56&gt;0,V56/W56*100,IF(V56=0,100,120))</f>
        <v>100</v>
      </c>
      <c r="Y56" s="152" t="s">
        <v>119</v>
      </c>
      <c r="Z56" s="159">
        <f>IF(X56&lt;80,1,IF(X56&gt;=80,IF(X56&lt;=120,2,3)))</f>
        <v>2</v>
      </c>
      <c r="AB56" s="159">
        <f>AB27</f>
        <v>3.1840906518749987</v>
      </c>
      <c r="AC56" s="159">
        <f>AC27</f>
        <v>3.1840906518749987</v>
      </c>
      <c r="AD56" s="159">
        <f>IF(AC56&gt;0,AB56/AC56*100,IF(AB56=0,100,120))</f>
        <v>100</v>
      </c>
      <c r="AE56" s="152" t="s">
        <v>119</v>
      </c>
      <c r="AF56" s="159">
        <f>IF(AD56&lt;80,1,IF(AD56&gt;=80,IF(AD56&lt;=120,2,3)))</f>
        <v>2</v>
      </c>
    </row>
    <row r="57" spans="2:32" ht="51" x14ac:dyDescent="0.2">
      <c r="B57" s="149" t="s">
        <v>185</v>
      </c>
      <c r="C57" s="162" t="s">
        <v>197</v>
      </c>
      <c r="D57" s="159">
        <f>IF(D29=0,0,D28/D29*100)</f>
        <v>0</v>
      </c>
      <c r="E57" s="159">
        <f>IF(E29=0,0,E28/E29*100)</f>
        <v>0</v>
      </c>
      <c r="F57" s="159">
        <f>IF(E57&gt;0,D57/E57*100,IF(D57=0,100,120))</f>
        <v>100</v>
      </c>
      <c r="G57" s="152" t="s">
        <v>113</v>
      </c>
      <c r="H57" s="159">
        <f>IF(F57&lt;80,3,IF(F57&gt;=80,IF(F57&lt;=120,2,1)))</f>
        <v>2</v>
      </c>
      <c r="J57" s="159">
        <f>IF(J29=0,0,J28/J29*100)</f>
        <v>0</v>
      </c>
      <c r="K57" s="159">
        <f>IF(K29=0,0,K28/K29*100)</f>
        <v>0</v>
      </c>
      <c r="L57" s="159">
        <f>IF(K57&gt;0,J57/K57*100,IF(J57=0,100,120))</f>
        <v>100</v>
      </c>
      <c r="M57" s="152" t="s">
        <v>113</v>
      </c>
      <c r="N57" s="159">
        <f>IF(L57&lt;80,3,IF(L57&gt;=80,IF(L57&lt;=120,2,1)))</f>
        <v>2</v>
      </c>
      <c r="P57" s="159">
        <f>IF(P29=0,0,P28/P29*100)</f>
        <v>0</v>
      </c>
      <c r="Q57" s="159">
        <f>IF(Q29=0,0,Q28/Q29*100)</f>
        <v>0</v>
      </c>
      <c r="R57" s="159">
        <f>IF(Q57&gt;0,P57/Q57*100,IF(P57=0,100,120))</f>
        <v>100</v>
      </c>
      <c r="S57" s="152" t="s">
        <v>113</v>
      </c>
      <c r="T57" s="159">
        <f>IF(R57&lt;80,3,IF(R57&gt;=80,IF(R57&lt;=120,2,1)))</f>
        <v>2</v>
      </c>
      <c r="V57" s="159">
        <f>IF(V29=0,0,V28/V29*100)</f>
        <v>0</v>
      </c>
      <c r="W57" s="159">
        <f>IF(W29=0,0,W28/W29*100)</f>
        <v>0</v>
      </c>
      <c r="X57" s="159">
        <f>IF(W57&gt;0,V57/W57*100,IF(V57=0,100,120))</f>
        <v>100</v>
      </c>
      <c r="Y57" s="152" t="s">
        <v>113</v>
      </c>
      <c r="Z57" s="159">
        <f>IF(X57&lt;80,3,IF(X57&gt;=80,IF(X57&lt;=120,2,1)))</f>
        <v>2</v>
      </c>
      <c r="AB57" s="159">
        <f>IF(AB29=0,0,AB28/AB29*100)</f>
        <v>0</v>
      </c>
      <c r="AC57" s="159">
        <f>IF(AC29=0,0,AC28/AC29*100)</f>
        <v>0</v>
      </c>
      <c r="AD57" s="159">
        <f>IF(AC57&gt;0,AB57/AC57*100,IF(AB57=0,100,120))</f>
        <v>100</v>
      </c>
      <c r="AE57" s="152" t="s">
        <v>113</v>
      </c>
      <c r="AF57" s="159">
        <f>IF(AD57&lt;80,3,IF(AD57&gt;=80,IF(AD57&lt;=120,2,1)))</f>
        <v>2</v>
      </c>
    </row>
    <row r="58" spans="2:32" x14ac:dyDescent="0.2">
      <c r="B58" s="149" t="s">
        <v>10</v>
      </c>
      <c r="C58" s="151" t="s">
        <v>198</v>
      </c>
      <c r="D58" s="152"/>
      <c r="E58" s="152"/>
      <c r="F58" s="152"/>
      <c r="G58" s="152"/>
      <c r="H58" s="165">
        <f>(H36+H37+H45+H52+H54)/5</f>
        <v>2</v>
      </c>
      <c r="J58" s="152"/>
      <c r="K58" s="152"/>
      <c r="L58" s="152"/>
      <c r="M58" s="152"/>
      <c r="N58" s="165">
        <f>(N36+N37+N45+N52+N54)/5</f>
        <v>2</v>
      </c>
      <c r="P58" s="152"/>
      <c r="Q58" s="152"/>
      <c r="R58" s="152"/>
      <c r="S58" s="152"/>
      <c r="T58" s="165">
        <f>(T36+T37+T45+T52+T54)/5</f>
        <v>2</v>
      </c>
      <c r="V58" s="152"/>
      <c r="W58" s="152"/>
      <c r="X58" s="152"/>
      <c r="Y58" s="152"/>
      <c r="Z58" s="165">
        <f>(Z36+Z37+Z45+Z52+Z54)/5</f>
        <v>2</v>
      </c>
      <c r="AB58" s="152"/>
      <c r="AC58" s="152"/>
      <c r="AD58" s="152"/>
      <c r="AE58" s="152"/>
      <c r="AF58" s="165">
        <f>(AF36+AF37+AF45+AF52+AF54)/5</f>
        <v>2</v>
      </c>
    </row>
    <row r="59" spans="2:32" x14ac:dyDescent="0.2">
      <c r="B59" s="141"/>
      <c r="C59" s="260" t="s">
        <v>199</v>
      </c>
      <c r="D59" s="260"/>
      <c r="E59" s="260"/>
      <c r="F59" s="260"/>
      <c r="G59" s="260"/>
      <c r="H59" s="260"/>
    </row>
    <row r="60" spans="2:32" x14ac:dyDescent="0.2">
      <c r="B60" s="166"/>
      <c r="C60" s="110"/>
      <c r="D60" s="110"/>
      <c r="E60" s="110"/>
      <c r="F60" s="91"/>
      <c r="G60" s="110"/>
      <c r="H60" s="110"/>
    </row>
    <row r="61" spans="2:32" x14ac:dyDescent="0.2">
      <c r="B61" s="4"/>
      <c r="C61" s="4" t="s">
        <v>19</v>
      </c>
      <c r="D61" s="107"/>
      <c r="E61" s="107"/>
      <c r="F61" s="35"/>
      <c r="G61" s="35"/>
      <c r="H61" s="35"/>
    </row>
    <row r="62" spans="2:32" x14ac:dyDescent="0.2">
      <c r="B62" s="4"/>
      <c r="C62" s="6"/>
      <c r="D62" s="35"/>
      <c r="E62" s="35"/>
      <c r="F62" s="35"/>
      <c r="G62" s="35"/>
      <c r="H62" s="35"/>
    </row>
    <row r="63" spans="2:32" x14ac:dyDescent="0.2">
      <c r="B63" s="7"/>
      <c r="C63" s="8" t="s">
        <v>276</v>
      </c>
      <c r="D63" s="108"/>
      <c r="E63" s="108" t="s">
        <v>277</v>
      </c>
      <c r="F63" s="108"/>
      <c r="G63" s="108"/>
      <c r="H63" s="10"/>
    </row>
    <row r="64" spans="2:32" x14ac:dyDescent="0.2">
      <c r="B64" s="219" t="s">
        <v>20</v>
      </c>
      <c r="C64" s="219"/>
      <c r="D64" s="244" t="s">
        <v>21</v>
      </c>
      <c r="E64" s="244"/>
      <c r="F64" s="244"/>
      <c r="G64" s="244"/>
      <c r="H64" s="244"/>
    </row>
    <row r="65" spans="2:8" x14ac:dyDescent="0.2">
      <c r="B65" s="12"/>
      <c r="C65" s="8" t="s">
        <v>278</v>
      </c>
      <c r="D65" s="108"/>
      <c r="E65" s="108" t="s">
        <v>280</v>
      </c>
      <c r="F65" s="108"/>
      <c r="G65" s="108"/>
      <c r="H65" s="10"/>
    </row>
    <row r="66" spans="2:8" x14ac:dyDescent="0.2">
      <c r="B66" s="219" t="s">
        <v>22</v>
      </c>
      <c r="C66" s="219"/>
      <c r="D66" s="245" t="s">
        <v>21</v>
      </c>
      <c r="E66" s="245"/>
      <c r="F66" s="245"/>
      <c r="G66" s="245"/>
      <c r="H66" s="245"/>
    </row>
    <row r="67" spans="2:8" x14ac:dyDescent="0.2">
      <c r="B67" s="13" t="str">
        <f>IF(DL_Tel&lt;&gt;"","Телефон: " &amp;DL_Tel &amp;", ","") &amp;IF(DL_email&lt;&gt;"","e-mail: " &amp;DL_email,"")</f>
        <v/>
      </c>
      <c r="C67" s="9" t="s">
        <v>281</v>
      </c>
      <c r="D67" s="108"/>
      <c r="E67" s="108"/>
      <c r="F67" s="108"/>
      <c r="G67" s="108"/>
      <c r="H67" s="108"/>
    </row>
    <row r="68" spans="2:8" x14ac:dyDescent="0.2">
      <c r="B68" s="219" t="s">
        <v>23</v>
      </c>
      <c r="C68" s="219"/>
      <c r="D68" s="35"/>
      <c r="E68" s="35"/>
      <c r="F68" s="35"/>
      <c r="G68" s="35"/>
      <c r="H68" s="35"/>
    </row>
    <row r="69" spans="2:8" x14ac:dyDescent="0.2">
      <c r="B69" s="110"/>
      <c r="C69" s="110"/>
      <c r="D69" s="110"/>
      <c r="E69" s="110"/>
      <c r="F69" s="110"/>
      <c r="G69" s="110"/>
      <c r="H69" s="110"/>
    </row>
    <row r="70" spans="2:8" x14ac:dyDescent="0.2">
      <c r="B70" s="110"/>
      <c r="C70" s="110"/>
      <c r="D70" s="110"/>
      <c r="E70" s="110"/>
      <c r="F70" s="110"/>
      <c r="G70" s="110"/>
      <c r="H70" s="110"/>
    </row>
    <row r="71" spans="2:8" x14ac:dyDescent="0.2">
      <c r="B71" s="110"/>
      <c r="C71" s="110"/>
      <c r="D71" s="110"/>
      <c r="E71" s="110"/>
      <c r="F71" s="110"/>
      <c r="G71" s="110"/>
      <c r="H71" s="110"/>
    </row>
    <row r="72" spans="2:8" x14ac:dyDescent="0.2">
      <c r="B72" s="110"/>
      <c r="C72" s="110"/>
      <c r="D72" s="110"/>
      <c r="E72" s="110"/>
      <c r="F72" s="110"/>
      <c r="G72" s="110"/>
      <c r="H72" s="110"/>
    </row>
  </sheetData>
  <mergeCells count="44">
    <mergeCell ref="M33:M34"/>
    <mergeCell ref="N33:N34"/>
    <mergeCell ref="B31:C31"/>
    <mergeCell ref="D31:H32"/>
    <mergeCell ref="B32:C32"/>
    <mergeCell ref="J31:N32"/>
    <mergeCell ref="J3:K3"/>
    <mergeCell ref="D3:E3"/>
    <mergeCell ref="B1:C1"/>
    <mergeCell ref="B2:C2"/>
    <mergeCell ref="B3:B4"/>
    <mergeCell ref="C3:C4"/>
    <mergeCell ref="P31:T32"/>
    <mergeCell ref="P3:Q3"/>
    <mergeCell ref="V3:W3"/>
    <mergeCell ref="AB3:AC3"/>
    <mergeCell ref="L33:L34"/>
    <mergeCell ref="Z33:Z34"/>
    <mergeCell ref="AB31:AF32"/>
    <mergeCell ref="AB33:AC33"/>
    <mergeCell ref="AD33:AD34"/>
    <mergeCell ref="X33:X34"/>
    <mergeCell ref="Y33:Y34"/>
    <mergeCell ref="AE33:AE34"/>
    <mergeCell ref="AF33:AF34"/>
    <mergeCell ref="V31:Z32"/>
    <mergeCell ref="P33:Q33"/>
    <mergeCell ref="R33:R34"/>
    <mergeCell ref="V33:W33"/>
    <mergeCell ref="S33:S34"/>
    <mergeCell ref="T33:T34"/>
    <mergeCell ref="B68:C68"/>
    <mergeCell ref="B33:B34"/>
    <mergeCell ref="C33:C34"/>
    <mergeCell ref="D33:E33"/>
    <mergeCell ref="B66:C66"/>
    <mergeCell ref="D66:H66"/>
    <mergeCell ref="F33:F34"/>
    <mergeCell ref="C59:H59"/>
    <mergeCell ref="B64:C64"/>
    <mergeCell ref="D64:H64"/>
    <mergeCell ref="G33:G34"/>
    <mergeCell ref="H33:H34"/>
    <mergeCell ref="J33:K33"/>
  </mergeCells>
  <phoneticPr fontId="0" type="noConversion"/>
  <conditionalFormatting sqref="D64">
    <cfRule type="cellIs" dxfId="80" priority="10" stopIfTrue="1" operator="equal">
      <formula>""""""</formula>
    </cfRule>
    <cfRule type="cellIs" dxfId="79" priority="11" stopIfTrue="1" operator="between">
      <formula>""""""</formula>
      <formula>""""""</formula>
    </cfRule>
    <cfRule type="cellIs" dxfId="78" priority="12" stopIfTrue="1" operator="equal">
      <formula>""""""</formula>
    </cfRule>
  </conditionalFormatting>
  <dataValidations count="2">
    <dataValidation type="list" allowBlank="1" showErrorMessage="1" errorTitle="Ошибка" error="Допускается ввод только целых чисел!" sqref="E6">
      <formula1>"0,1"</formula1>
    </dataValidation>
    <dataValidation type="decimal" allowBlank="1" showErrorMessage="1" errorTitle="Ошибка" error="Допускается ввод только неотрицательных чисел!" sqref="E11:E15 E24 E18:E22 D9:E9 E27:E29">
      <formula1>0</formula1>
      <formula2>9.99999999999999E+23</formula2>
    </dataValidation>
  </dataValidations>
  <pageMargins left="0.70866141732283472" right="0" top="0.74803149606299213" bottom="0.74803149606299213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J63"/>
  <sheetViews>
    <sheetView topLeftCell="B1" workbookViewId="0">
      <selection activeCell="C58" sqref="C58"/>
    </sheetView>
  </sheetViews>
  <sheetFormatPr defaultRowHeight="12.75" x14ac:dyDescent="0.2"/>
  <cols>
    <col min="3" max="3" width="96.42578125" customWidth="1"/>
    <col min="4" max="4" width="1.7109375" customWidth="1"/>
    <col min="5" max="5" width="12.140625" customWidth="1"/>
    <col min="6" max="6" width="11.28515625" customWidth="1"/>
    <col min="7" max="7" width="12.42578125" customWidth="1"/>
    <col min="8" max="8" width="11.85546875" customWidth="1"/>
    <col min="9" max="9" width="12.7109375" customWidth="1"/>
  </cols>
  <sheetData>
    <row r="2" spans="2:10" x14ac:dyDescent="0.2">
      <c r="B2" s="16"/>
      <c r="C2" s="19"/>
      <c r="D2" s="19"/>
      <c r="E2" s="16"/>
      <c r="F2" s="16"/>
      <c r="G2" s="16"/>
      <c r="H2" s="16"/>
      <c r="I2" s="32"/>
      <c r="J2" s="20" t="s">
        <v>200</v>
      </c>
    </row>
    <row r="3" spans="2:10" ht="39" customHeight="1" x14ac:dyDescent="0.2">
      <c r="B3" s="220" t="s">
        <v>201</v>
      </c>
      <c r="C3" s="220"/>
      <c r="D3" s="220"/>
      <c r="E3" s="220"/>
      <c r="F3" s="220"/>
      <c r="G3" s="220"/>
      <c r="H3" s="220"/>
      <c r="I3" s="220"/>
      <c r="J3" s="220"/>
    </row>
    <row r="4" spans="2:10" ht="21" customHeight="1" x14ac:dyDescent="0.2">
      <c r="B4" s="271" t="s">
        <v>275</v>
      </c>
      <c r="C4" s="271"/>
      <c r="D4" s="271"/>
      <c r="E4" s="271"/>
      <c r="F4" s="271"/>
      <c r="G4" s="271"/>
      <c r="H4" s="271"/>
      <c r="I4" s="271"/>
      <c r="J4" s="271"/>
    </row>
    <row r="5" spans="2:10" ht="36.75" customHeight="1" thickBot="1" x14ac:dyDescent="0.25">
      <c r="B5" s="167"/>
      <c r="C5" s="168" t="s">
        <v>202</v>
      </c>
      <c r="D5" s="168"/>
      <c r="E5" s="169">
        <v>1.4999999999999999E-2</v>
      </c>
      <c r="F5" s="170" t="s">
        <v>203</v>
      </c>
      <c r="G5" s="171" t="s">
        <v>204</v>
      </c>
      <c r="H5" s="172"/>
      <c r="I5" s="170"/>
      <c r="J5" s="16"/>
    </row>
    <row r="6" spans="2:10" ht="22.5" x14ac:dyDescent="0.2">
      <c r="B6" s="21" t="s">
        <v>26</v>
      </c>
      <c r="C6" s="21" t="s">
        <v>205</v>
      </c>
      <c r="D6" s="21"/>
      <c r="E6" s="22" t="s">
        <v>102</v>
      </c>
      <c r="F6" s="22" t="s">
        <v>103</v>
      </c>
      <c r="G6" s="22" t="s">
        <v>125</v>
      </c>
      <c r="H6" s="173" t="s">
        <v>126</v>
      </c>
      <c r="I6" s="173" t="s">
        <v>127</v>
      </c>
      <c r="J6" s="174"/>
    </row>
    <row r="7" spans="2:10" ht="13.5" thickBot="1" x14ac:dyDescent="0.25">
      <c r="B7" s="175">
        <v>1</v>
      </c>
      <c r="C7" s="175">
        <v>2</v>
      </c>
      <c r="D7" s="175"/>
      <c r="E7" s="175">
        <v>3</v>
      </c>
      <c r="F7" s="175">
        <v>4</v>
      </c>
      <c r="G7" s="175">
        <v>5</v>
      </c>
      <c r="H7" s="175">
        <v>6</v>
      </c>
      <c r="I7" s="175">
        <v>7</v>
      </c>
      <c r="J7" s="176"/>
    </row>
    <row r="8" spans="2:10" x14ac:dyDescent="0.2">
      <c r="B8" s="177" t="s">
        <v>5</v>
      </c>
      <c r="C8" s="178" t="s">
        <v>206</v>
      </c>
      <c r="D8" s="178"/>
      <c r="E8" s="179">
        <f>'[1]ф.2.1 ИндИнф (Ин)'!O66</f>
        <v>2</v>
      </c>
      <c r="F8" s="179">
        <f>'[1]ф.2.1 ИндИнф (Ин)'!U66</f>
        <v>2</v>
      </c>
      <c r="G8" s="179">
        <f>'[1]ф.2.1 ИндИнф (Ин)'!AA66</f>
        <v>2</v>
      </c>
      <c r="H8" s="179">
        <f>'[1]ф.2.1 ИндИнф (Ин)'!AG66</f>
        <v>2</v>
      </c>
      <c r="I8" s="179">
        <f>'[1]ф.2.1 ИндИнф (Ин)'!AM66</f>
        <v>2</v>
      </c>
      <c r="J8" s="180"/>
    </row>
    <row r="9" spans="2:10" x14ac:dyDescent="0.2">
      <c r="B9" s="181" t="s">
        <v>71</v>
      </c>
      <c r="C9" s="182" t="s">
        <v>207</v>
      </c>
      <c r="D9" s="182"/>
      <c r="E9" s="183">
        <f>'ф.2.1 ИндИнф (Ин)'!F41</f>
        <v>100</v>
      </c>
      <c r="F9" s="183">
        <f>'ф.2.1 ИндИнф (Ин)'!L41</f>
        <v>100</v>
      </c>
      <c r="G9" s="183">
        <f>'ф.2.1 ИндИнф (Ин)'!R41</f>
        <v>100</v>
      </c>
      <c r="H9" s="183">
        <f>'ф.2.1 ИндИнф (Ин)'!X41</f>
        <v>100</v>
      </c>
      <c r="I9" s="183">
        <f>'ф.2.1 ИндИнф (Ин)'!AD41</f>
        <v>100</v>
      </c>
      <c r="J9" s="184"/>
    </row>
    <row r="10" spans="2:10" x14ac:dyDescent="0.2">
      <c r="B10" s="181" t="s">
        <v>74</v>
      </c>
      <c r="C10" s="185" t="s">
        <v>208</v>
      </c>
      <c r="D10" s="182"/>
      <c r="E10" s="183">
        <f>'ф.2.1 ИндИнф (Ин)'!F42</f>
        <v>4</v>
      </c>
      <c r="F10" s="183">
        <f>'ф.2.1 ИндИнф (Ин)'!L42</f>
        <v>4.044999999999999</v>
      </c>
      <c r="G10" s="183">
        <f>'ф.2.1 ИндИнф (Ин)'!R42</f>
        <v>4.0906749999999992</v>
      </c>
      <c r="H10" s="183">
        <f>'ф.2.1 ИндИнф (Ин)'!X42</f>
        <v>4.1370351249999988</v>
      </c>
      <c r="I10" s="183">
        <f>'ф.2.1 ИндИнф (Ин)'!AD42</f>
        <v>4.1840906518749978</v>
      </c>
      <c r="J10" s="184"/>
    </row>
    <row r="11" spans="2:10" x14ac:dyDescent="0.2">
      <c r="B11" s="181" t="s">
        <v>137</v>
      </c>
      <c r="C11" s="182" t="s">
        <v>209</v>
      </c>
      <c r="D11" s="77"/>
      <c r="E11" s="186"/>
      <c r="F11" s="186"/>
      <c r="G11" s="186"/>
      <c r="H11" s="186"/>
      <c r="I11" s="186"/>
      <c r="J11" s="184"/>
    </row>
    <row r="12" spans="2:10" x14ac:dyDescent="0.2">
      <c r="B12" s="181" t="s">
        <v>210</v>
      </c>
      <c r="C12" s="182" t="s">
        <v>211</v>
      </c>
      <c r="D12" s="186"/>
      <c r="E12" s="186"/>
      <c r="F12" s="186"/>
      <c r="G12" s="186"/>
      <c r="H12" s="186"/>
      <c r="I12" s="186"/>
      <c r="J12" s="184"/>
    </row>
    <row r="13" spans="2:10" x14ac:dyDescent="0.2">
      <c r="B13" s="181" t="s">
        <v>212</v>
      </c>
      <c r="C13" s="182" t="s">
        <v>213</v>
      </c>
      <c r="D13" s="186"/>
      <c r="E13" s="186"/>
      <c r="F13" s="186"/>
      <c r="G13" s="186"/>
      <c r="H13" s="186"/>
      <c r="I13" s="186"/>
      <c r="J13" s="184"/>
    </row>
    <row r="14" spans="2:10" x14ac:dyDescent="0.2">
      <c r="B14" s="181" t="s">
        <v>214</v>
      </c>
      <c r="C14" s="182" t="s">
        <v>215</v>
      </c>
      <c r="D14" s="182"/>
      <c r="E14" s="183">
        <f>'ф.2.1 ИндИнф (Ин)'!F50</f>
        <v>1</v>
      </c>
      <c r="F14" s="183">
        <f>'ф.2.1 ИндИнф (Ин)'!L50</f>
        <v>1</v>
      </c>
      <c r="G14" s="183">
        <f>'ф.2.1 ИндИнф (Ин)'!R50</f>
        <v>1</v>
      </c>
      <c r="H14" s="183">
        <f>'ф.2.1 ИндИнф (Ин)'!X50</f>
        <v>1</v>
      </c>
      <c r="I14" s="183">
        <f>'ф.2.1 ИндИнф (Ин)'!AD50</f>
        <v>1</v>
      </c>
      <c r="J14" s="184"/>
    </row>
    <row r="15" spans="2:10" x14ac:dyDescent="0.2">
      <c r="B15" s="181" t="s">
        <v>216</v>
      </c>
      <c r="C15" s="187" t="s">
        <v>217</v>
      </c>
      <c r="D15" s="187"/>
      <c r="E15" s="183">
        <f>'ф.2.1 ИндИнф (Ин)'!F51</f>
        <v>0</v>
      </c>
      <c r="F15" s="183">
        <f>'ф.2.1 ИндИнф (Ин)'!L51</f>
        <v>0</v>
      </c>
      <c r="G15" s="183">
        <f>'ф.2.1 ИндИнф (Ин)'!R51</f>
        <v>0</v>
      </c>
      <c r="H15" s="183">
        <f>'ф.2.1 ИндИнф (Ин)'!X51</f>
        <v>0</v>
      </c>
      <c r="I15" s="183">
        <f>'ф.2.1 ИндИнф (Ин)'!AD51</f>
        <v>0</v>
      </c>
      <c r="J15" s="184"/>
    </row>
    <row r="16" spans="2:10" x14ac:dyDescent="0.2">
      <c r="B16" s="181" t="s">
        <v>218</v>
      </c>
      <c r="C16" s="188" t="s">
        <v>219</v>
      </c>
      <c r="D16" s="188"/>
      <c r="E16" s="183">
        <f>'ф.2.1 ИндИнф (Ин)'!F52</f>
        <v>0</v>
      </c>
      <c r="F16" s="183">
        <f>'ф.2.1 ИндИнф (Ин)'!L52</f>
        <v>0</v>
      </c>
      <c r="G16" s="183">
        <f>'ф.2.1 ИндИнф (Ин)'!R52</f>
        <v>0</v>
      </c>
      <c r="H16" s="183">
        <f>'ф.2.1 ИндИнф (Ин)'!X52</f>
        <v>0</v>
      </c>
      <c r="I16" s="183">
        <f>'ф.2.1 ИндИнф (Ин)'!AD52</f>
        <v>0</v>
      </c>
      <c r="J16" s="184"/>
    </row>
    <row r="17" spans="2:10" x14ac:dyDescent="0.2">
      <c r="B17" s="181" t="s">
        <v>220</v>
      </c>
      <c r="C17" s="188" t="s">
        <v>221</v>
      </c>
      <c r="D17" s="188"/>
      <c r="E17" s="183">
        <f>'ф.2.1 ИндИнф (Ин)'!F53</f>
        <v>1</v>
      </c>
      <c r="F17" s="183">
        <f>'ф.2.1 ИндИнф (Ин)'!L53</f>
        <v>1</v>
      </c>
      <c r="G17" s="183">
        <f>'ф.2.1 ИндИнф (Ин)'!R53</f>
        <v>1</v>
      </c>
      <c r="H17" s="183">
        <f>'ф.2.1 ИндИнф (Ин)'!X53</f>
        <v>1</v>
      </c>
      <c r="I17" s="183">
        <f>'ф.2.1 ИндИнф (Ин)'!AD53</f>
        <v>1</v>
      </c>
      <c r="J17" s="184"/>
    </row>
    <row r="18" spans="2:10" x14ac:dyDescent="0.2">
      <c r="B18" s="181" t="s">
        <v>222</v>
      </c>
      <c r="C18" s="188" t="s">
        <v>223</v>
      </c>
      <c r="D18" s="188"/>
      <c r="E18" s="183">
        <f>'ф.2.1 ИндИнф (Ин)'!F54</f>
        <v>1</v>
      </c>
      <c r="F18" s="183">
        <f>'ф.2.1 ИндИнф (Ин)'!L54</f>
        <v>1</v>
      </c>
      <c r="G18" s="183">
        <f>'ф.2.1 ИндИнф (Ин)'!R54</f>
        <v>1</v>
      </c>
      <c r="H18" s="183">
        <f>'ф.2.1 ИндИнф (Ин)'!X54</f>
        <v>1</v>
      </c>
      <c r="I18" s="183">
        <f>'ф.2.1 ИндИнф (Ин)'!AD54</f>
        <v>1</v>
      </c>
      <c r="J18" s="184"/>
    </row>
    <row r="19" spans="2:10" x14ac:dyDescent="0.2">
      <c r="B19" s="181" t="s">
        <v>224</v>
      </c>
      <c r="C19" s="188" t="s">
        <v>225</v>
      </c>
      <c r="D19" s="188"/>
      <c r="E19" s="183">
        <f>'ф.2.1 ИндИнф (Ин)'!F56</f>
        <v>0</v>
      </c>
      <c r="F19" s="183">
        <f>'ф.2.1 ИндИнф (Ин)'!L56</f>
        <v>0</v>
      </c>
      <c r="G19" s="183">
        <f>'ф.2.1 ИндИнф (Ин)'!R56</f>
        <v>0</v>
      </c>
      <c r="H19" s="183">
        <f>'ф.2.1 ИндИнф (Ин)'!X56</f>
        <v>0</v>
      </c>
      <c r="I19" s="183">
        <f>'ф.2.1 ИндИнф (Ин)'!AD56</f>
        <v>0</v>
      </c>
      <c r="J19" s="184"/>
    </row>
    <row r="20" spans="2:10" x14ac:dyDescent="0.2">
      <c r="B20" s="181" t="s">
        <v>226</v>
      </c>
      <c r="C20" s="188" t="s">
        <v>227</v>
      </c>
      <c r="D20" s="188"/>
      <c r="E20" s="183">
        <f>'ф.2.1 ИндИнф (Ин)'!F59</f>
        <v>0</v>
      </c>
      <c r="F20" s="183">
        <f>'ф.2.1 ИндИнф (Ин)'!L59</f>
        <v>0</v>
      </c>
      <c r="G20" s="183">
        <f>'ф.2.1 ИндИнф (Ин)'!R59</f>
        <v>0</v>
      </c>
      <c r="H20" s="183">
        <f>'ф.2.1 ИндИнф (Ин)'!X59</f>
        <v>0</v>
      </c>
      <c r="I20" s="183">
        <f>'ф.2.1 ИндИнф (Ин)'!AD59</f>
        <v>0</v>
      </c>
      <c r="J20" s="184"/>
    </row>
    <row r="21" spans="2:10" ht="13.5" thickBot="1" x14ac:dyDescent="0.25">
      <c r="B21" s="181" t="s">
        <v>228</v>
      </c>
      <c r="C21" s="188" t="s">
        <v>229</v>
      </c>
      <c r="D21" s="188"/>
      <c r="E21" s="183">
        <f>'ф.2.1 ИндИнф (Ин)'!F59</f>
        <v>0</v>
      </c>
      <c r="F21" s="183">
        <f>'ф.2.1 ИндИнф (Ин)'!L59</f>
        <v>0</v>
      </c>
      <c r="G21" s="183">
        <f>'ф.2.1 ИндИнф (Ин)'!R59</f>
        <v>0</v>
      </c>
      <c r="H21" s="183">
        <f>'ф.2.1 ИндИнф (Ин)'!X59</f>
        <v>0</v>
      </c>
      <c r="I21" s="183">
        <f>'ф.2.1 ИндИнф (Ин)'!AD59</f>
        <v>0</v>
      </c>
      <c r="J21" s="189"/>
    </row>
    <row r="22" spans="2:10" x14ac:dyDescent="0.2">
      <c r="B22" s="177" t="s">
        <v>6</v>
      </c>
      <c r="C22" s="178" t="s">
        <v>230</v>
      </c>
      <c r="D22" s="178"/>
      <c r="E22" s="179">
        <f>'ф.2.2 ИндИспол (Ис)'!I46</f>
        <v>0.42499999999999999</v>
      </c>
      <c r="F22" s="179">
        <f>'ф.2.2 ИндИспол (Ис)'!O46</f>
        <v>0.42499999999999999</v>
      </c>
      <c r="G22" s="179">
        <f>'ф.2.2 ИндИспол (Ис)'!U46</f>
        <v>0.42499999999999999</v>
      </c>
      <c r="H22" s="179">
        <f>'ф.2.2 ИндИспол (Ис)'!AA46</f>
        <v>0.42499999999999999</v>
      </c>
      <c r="I22" s="179">
        <f>'ф.2.2 ИндИспол (Ис)'!AG46</f>
        <v>0.42499999999999999</v>
      </c>
      <c r="J22" s="180"/>
    </row>
    <row r="23" spans="2:10" x14ac:dyDescent="0.2">
      <c r="B23" s="181" t="s">
        <v>85</v>
      </c>
      <c r="C23" s="188" t="s">
        <v>207</v>
      </c>
      <c r="D23" s="188"/>
      <c r="E23" s="183">
        <f>'ф.2.2 ИндИспол (Ис)'!F33</f>
        <v>30</v>
      </c>
      <c r="F23" s="183">
        <f>'ф.2.2 ИндИспол (Ис)'!L33</f>
        <v>30.449999999999996</v>
      </c>
      <c r="G23" s="183">
        <f>'ф.2.2 ИндИспол (Ис)'!R33</f>
        <v>30.906749999999992</v>
      </c>
      <c r="H23" s="183">
        <f>'ф.2.2 ИндИспол (Ис)'!X33</f>
        <v>31.370351249999988</v>
      </c>
      <c r="I23" s="183">
        <f>'ф.2.2 ИндИспол (Ис)'!AD33</f>
        <v>31.840906518749986</v>
      </c>
      <c r="J23" s="184"/>
    </row>
    <row r="24" spans="2:10" x14ac:dyDescent="0.2">
      <c r="B24" s="181" t="s">
        <v>87</v>
      </c>
      <c r="C24" s="182" t="s">
        <v>231</v>
      </c>
      <c r="D24" s="182"/>
      <c r="E24" s="183">
        <f>'ф.2.2 ИндИспол (Ис)'!F35</f>
        <v>30</v>
      </c>
      <c r="F24" s="183">
        <f>'ф.2.2 ИндИспол (Ис)'!L35</f>
        <v>29.55</v>
      </c>
      <c r="G24" s="183">
        <f>'ф.2.2 ИндИспол (Ис)'!R35</f>
        <v>29.106750000000002</v>
      </c>
      <c r="H24" s="183">
        <f>'ф.2.2 ИндИспол (Ис)'!X35</f>
        <v>28.670148750000003</v>
      </c>
      <c r="I24" s="183">
        <f>'ф.2.2 ИндИспол (Ис)'!AD35</f>
        <v>28.240096518750001</v>
      </c>
      <c r="J24" s="184"/>
    </row>
    <row r="25" spans="2:10" x14ac:dyDescent="0.2">
      <c r="B25" s="181" t="s">
        <v>89</v>
      </c>
      <c r="C25" s="182" t="s">
        <v>209</v>
      </c>
      <c r="D25" s="182"/>
      <c r="E25" s="183">
        <f>'ф.2.2 ИндИспол (Ис)'!F36</f>
        <v>30</v>
      </c>
      <c r="F25" s="183">
        <f>'ф.2.2 ИндИспол (Ис)'!L36</f>
        <v>29.55</v>
      </c>
      <c r="G25" s="183">
        <f>'ф.2.2 ИндИспол (Ис)'!R36</f>
        <v>29.106750000000002</v>
      </c>
      <c r="H25" s="183">
        <f>'ф.2.2 ИндИспол (Ис)'!X36</f>
        <v>28.670148750000003</v>
      </c>
      <c r="I25" s="183">
        <f>'ф.2.2 ИндИспол (Ис)'!AD36</f>
        <v>28.240096518750001</v>
      </c>
      <c r="J25" s="184"/>
    </row>
    <row r="26" spans="2:10" x14ac:dyDescent="0.2">
      <c r="B26" s="181" t="s">
        <v>170</v>
      </c>
      <c r="C26" s="188" t="s">
        <v>232</v>
      </c>
      <c r="D26" s="188"/>
      <c r="E26" s="183">
        <f>'ф.2.2 ИндИспол (Ис)'!F37</f>
        <v>0</v>
      </c>
      <c r="F26" s="183">
        <f>'ф.2.2 ИндИспол (Ис)'!L37</f>
        <v>0</v>
      </c>
      <c r="G26" s="183">
        <f>'ф.2.2 ИндИспол (Ис)'!R37</f>
        <v>0</v>
      </c>
      <c r="H26" s="183">
        <f>'ф.2.2 ИндИспол (Ис)'!X37</f>
        <v>0</v>
      </c>
      <c r="I26" s="183">
        <f>'ф.2.2 ИндИспол (Ис)'!AD37</f>
        <v>0</v>
      </c>
      <c r="J26" s="184"/>
    </row>
    <row r="27" spans="2:10" x14ac:dyDescent="0.2">
      <c r="B27" s="181" t="s">
        <v>171</v>
      </c>
      <c r="C27" s="188" t="s">
        <v>215</v>
      </c>
      <c r="D27" s="188"/>
      <c r="E27" s="183">
        <f>'ф.2.2 ИндИспол (Ис)'!F39</f>
        <v>0</v>
      </c>
      <c r="F27" s="183">
        <f>'ф.2.2 ИндИспол (Ис)'!L39</f>
        <v>0</v>
      </c>
      <c r="G27" s="183">
        <f>'ф.2.2 ИндИспол (Ис)'!R39</f>
        <v>0</v>
      </c>
      <c r="H27" s="183">
        <f>'ф.2.2 ИндИспол (Ис)'!X39</f>
        <v>0</v>
      </c>
      <c r="I27" s="183">
        <f>'ф.2.2 ИндИспол (Ис)'!AD39</f>
        <v>0</v>
      </c>
      <c r="J27" s="184"/>
    </row>
    <row r="28" spans="2:10" x14ac:dyDescent="0.2">
      <c r="B28" s="181" t="s">
        <v>172</v>
      </c>
      <c r="C28" s="188" t="s">
        <v>233</v>
      </c>
      <c r="D28" s="188"/>
      <c r="E28" s="183">
        <f>'ф.2.2 ИндИспол (Ис)'!F42</f>
        <v>1</v>
      </c>
      <c r="F28" s="183">
        <f>'ф.2.2 ИндИспол (Ис)'!L42</f>
        <v>1</v>
      </c>
      <c r="G28" s="183">
        <f>'ф.2.2 ИндИспол (Ис)'!R42</f>
        <v>1</v>
      </c>
      <c r="H28" s="183">
        <f>'ф.2.2 ИндИспол (Ис)'!X42</f>
        <v>1</v>
      </c>
      <c r="I28" s="183">
        <f>'ф.2.2 ИндИспол (Ис)'!AD42</f>
        <v>1</v>
      </c>
      <c r="J28" s="184"/>
    </row>
    <row r="29" spans="2:10" x14ac:dyDescent="0.2">
      <c r="B29" s="181" t="s">
        <v>234</v>
      </c>
      <c r="C29" s="188" t="s">
        <v>235</v>
      </c>
      <c r="D29" s="188"/>
      <c r="E29" s="183">
        <f>'ф.2.2 ИндИспол (Ис)'!F43</f>
        <v>0</v>
      </c>
      <c r="F29" s="183">
        <f>'ф.2.2 ИндИспол (Ис)'!L43</f>
        <v>0</v>
      </c>
      <c r="G29" s="183">
        <f>'ф.2.2 ИндИспол (Ис)'!R43</f>
        <v>0</v>
      </c>
      <c r="H29" s="183">
        <f>'ф.2.2 ИндИспол (Ис)'!X43</f>
        <v>0</v>
      </c>
      <c r="I29" s="183">
        <f>'ф.2.2 ИндИспол (Ис)'!AD43</f>
        <v>0</v>
      </c>
      <c r="J29" s="184"/>
    </row>
    <row r="30" spans="2:10" ht="13.5" thickBot="1" x14ac:dyDescent="0.25">
      <c r="B30" s="181" t="s">
        <v>236</v>
      </c>
      <c r="C30" s="188" t="s">
        <v>237</v>
      </c>
      <c r="D30" s="188"/>
      <c r="E30" s="183">
        <f>'ф.2.2 ИндИспол (Ис)'!F45</f>
        <v>0</v>
      </c>
      <c r="F30" s="183">
        <f>'ф.2.2 ИндИспол (Ис)'!L45</f>
        <v>0</v>
      </c>
      <c r="G30" s="183">
        <f>'ф.2.2 ИндИспол (Ис)'!R45</f>
        <v>0</v>
      </c>
      <c r="H30" s="183">
        <f>'ф.2.2 ИндИспол (Ис)'!X45</f>
        <v>0</v>
      </c>
      <c r="I30" s="183">
        <f>'ф.2.2 ИндИспол (Ис)'!AD45</f>
        <v>0</v>
      </c>
      <c r="J30" s="189"/>
    </row>
    <row r="31" spans="2:10" x14ac:dyDescent="0.2">
      <c r="B31" s="177" t="s">
        <v>7</v>
      </c>
      <c r="C31" s="190" t="s">
        <v>238</v>
      </c>
      <c r="D31" s="190"/>
      <c r="E31" s="179">
        <f>'ф.2.3 ИндРезульт (Рс)'!H58</f>
        <v>2</v>
      </c>
      <c r="F31" s="179">
        <f>'ф.2.3 ИндРезульт (Рс)'!N58</f>
        <v>2</v>
      </c>
      <c r="G31" s="179">
        <f>'ф.2.3 ИндРезульт (Рс)'!T58</f>
        <v>2</v>
      </c>
      <c r="H31" s="179">
        <f>'ф.2.3 ИндРезульт (Рс)'!Z58</f>
        <v>2</v>
      </c>
      <c r="I31" s="179">
        <f>'ф.2.3 ИндРезульт (Рс)'!AF58</f>
        <v>2</v>
      </c>
      <c r="J31" s="180"/>
    </row>
    <row r="32" spans="2:10" x14ac:dyDescent="0.2">
      <c r="B32" s="181" t="s">
        <v>145</v>
      </c>
      <c r="C32" s="191" t="s">
        <v>239</v>
      </c>
      <c r="D32" s="191"/>
      <c r="E32" s="183">
        <f>'ф.2.3 ИндРезульт (Рс)'!H36</f>
        <v>2</v>
      </c>
      <c r="F32" s="183">
        <f>'ф.2.3 ИндРезульт (Рс)'!N36</f>
        <v>2</v>
      </c>
      <c r="G32" s="183">
        <f>'ф.2.3 ИндРезульт (Рс)'!T36</f>
        <v>2</v>
      </c>
      <c r="H32" s="183">
        <f>'ф.2.3 ИндРезульт (Рс)'!Z36</f>
        <v>2</v>
      </c>
      <c r="I32" s="183">
        <f>'ф.2.3 ИндРезульт (Рс)'!AF36</f>
        <v>2</v>
      </c>
      <c r="J32" s="184"/>
    </row>
    <row r="33" spans="2:10" x14ac:dyDescent="0.2">
      <c r="B33" s="181" t="s">
        <v>147</v>
      </c>
      <c r="C33" s="191" t="s">
        <v>207</v>
      </c>
      <c r="D33" s="191"/>
      <c r="E33" s="192"/>
      <c r="F33" s="192"/>
      <c r="G33" s="192"/>
      <c r="H33" s="192"/>
      <c r="I33" s="192"/>
      <c r="J33" s="184"/>
    </row>
    <row r="34" spans="2:10" x14ac:dyDescent="0.2">
      <c r="B34" s="181" t="s">
        <v>240</v>
      </c>
      <c r="C34" s="191" t="s">
        <v>241</v>
      </c>
      <c r="D34" s="191"/>
      <c r="E34" s="192"/>
      <c r="F34" s="192"/>
      <c r="G34" s="192"/>
      <c r="H34" s="192"/>
      <c r="I34" s="192"/>
      <c r="J34" s="184"/>
    </row>
    <row r="35" spans="2:10" x14ac:dyDescent="0.2">
      <c r="B35" s="181" t="s">
        <v>242</v>
      </c>
      <c r="C35" s="191" t="s">
        <v>215</v>
      </c>
      <c r="D35" s="191"/>
      <c r="E35" s="183">
        <f>'ф.2.3 ИндРезульт (Рс)'!H39</f>
        <v>2</v>
      </c>
      <c r="F35" s="183">
        <f>'ф.2.3 ИндРезульт (Рс)'!N39</f>
        <v>2</v>
      </c>
      <c r="G35" s="183">
        <f>'ф.2.3 ИндРезульт (Рс)'!T39</f>
        <v>2</v>
      </c>
      <c r="H35" s="183">
        <f>'ф.2.3 ИндРезульт (Рс)'!Z39</f>
        <v>2</v>
      </c>
      <c r="I35" s="183">
        <f>'ф.2.3 ИндРезульт (Рс)'!AF39</f>
        <v>2</v>
      </c>
      <c r="J35" s="184"/>
    </row>
    <row r="36" spans="2:10" x14ac:dyDescent="0.2">
      <c r="B36" s="181" t="s">
        <v>243</v>
      </c>
      <c r="C36" s="191" t="s">
        <v>217</v>
      </c>
      <c r="D36" s="191"/>
      <c r="E36" s="183">
        <f>'ф.2.3 ИндРезульт (Рс)'!H40</f>
        <v>2</v>
      </c>
      <c r="F36" s="183">
        <f>'ф.2.3 ИндРезульт (Рс)'!N40</f>
        <v>2</v>
      </c>
      <c r="G36" s="183">
        <f>'ф.2.3 ИндРезульт (Рс)'!T40</f>
        <v>2</v>
      </c>
      <c r="H36" s="183">
        <f>'ф.2.3 ИндРезульт (Рс)'!Z40</f>
        <v>2</v>
      </c>
      <c r="I36" s="183">
        <f>'ф.2.3 ИндРезульт (Рс)'!AF40</f>
        <v>2</v>
      </c>
      <c r="J36" s="184"/>
    </row>
    <row r="37" spans="2:10" x14ac:dyDescent="0.2">
      <c r="B37" s="181" t="s">
        <v>244</v>
      </c>
      <c r="C37" s="191" t="s">
        <v>219</v>
      </c>
      <c r="D37" s="191"/>
      <c r="E37" s="183">
        <f>'ф.2.3 ИндРезульт (Рс)'!H41</f>
        <v>2</v>
      </c>
      <c r="F37" s="183">
        <f>'ф.2.3 ИндРезульт (Рс)'!N41</f>
        <v>2</v>
      </c>
      <c r="G37" s="183">
        <f>'ф.2.3 ИндРезульт (Рс)'!T41</f>
        <v>2</v>
      </c>
      <c r="H37" s="183">
        <f>'ф.2.3 ИндРезульт (Рс)'!Z41</f>
        <v>2</v>
      </c>
      <c r="I37" s="183">
        <f>'ф.2.3 ИндРезульт (Рс)'!AF41</f>
        <v>2</v>
      </c>
      <c r="J37" s="184"/>
    </row>
    <row r="38" spans="2:10" x14ac:dyDescent="0.2">
      <c r="B38" s="181" t="s">
        <v>245</v>
      </c>
      <c r="C38" s="191" t="s">
        <v>246</v>
      </c>
      <c r="D38" s="191"/>
      <c r="E38" s="183">
        <f>'ф.2.3 ИндРезульт (Рс)'!H42</f>
        <v>2</v>
      </c>
      <c r="F38" s="183">
        <f>'ф.2.3 ИндРезульт (Рс)'!N42</f>
        <v>2</v>
      </c>
      <c r="G38" s="183">
        <f>'ф.2.3 ИндРезульт (Рс)'!T42</f>
        <v>2</v>
      </c>
      <c r="H38" s="183">
        <f>'ф.2.3 ИндРезульт (Рс)'!Z42</f>
        <v>2</v>
      </c>
      <c r="I38" s="183">
        <f>'ф.2.3 ИндРезульт (Рс)'!AF42</f>
        <v>2</v>
      </c>
      <c r="J38" s="184"/>
    </row>
    <row r="39" spans="2:10" x14ac:dyDescent="0.2">
      <c r="B39" s="181" t="s">
        <v>247</v>
      </c>
      <c r="C39" s="191" t="s">
        <v>248</v>
      </c>
      <c r="D39" s="191"/>
      <c r="E39" s="183">
        <f>'ф.2.3 ИндРезульт (Рс)'!H43</f>
        <v>2</v>
      </c>
      <c r="F39" s="183">
        <f>'ф.2.3 ИндРезульт (Рс)'!N43</f>
        <v>2</v>
      </c>
      <c r="G39" s="183">
        <f>'ф.2.3 ИндРезульт (Рс)'!T43</f>
        <v>2</v>
      </c>
      <c r="H39" s="183">
        <f>'ф.2.3 ИндРезульт (Рс)'!Z43</f>
        <v>2</v>
      </c>
      <c r="I39" s="183">
        <f>'ф.2.3 ИндРезульт (Рс)'!AF43</f>
        <v>2</v>
      </c>
      <c r="J39" s="184"/>
    </row>
    <row r="40" spans="2:10" x14ac:dyDescent="0.2">
      <c r="B40" s="181" t="s">
        <v>249</v>
      </c>
      <c r="C40" s="191" t="s">
        <v>250</v>
      </c>
      <c r="D40" s="191"/>
      <c r="E40" s="183">
        <f>'ф.2.3 ИндРезульт (Рс)'!H44</f>
        <v>2</v>
      </c>
      <c r="F40" s="183">
        <f>'ф.2.3 ИндРезульт (Рс)'!N44</f>
        <v>2</v>
      </c>
      <c r="G40" s="183">
        <f>'ф.2.3 ИндРезульт (Рс)'!T44</f>
        <v>2</v>
      </c>
      <c r="H40" s="183">
        <f>'ф.2.3 ИндРезульт (Рс)'!Z44</f>
        <v>2</v>
      </c>
      <c r="I40" s="183">
        <f>'ф.2.3 ИндРезульт (Рс)'!AF44</f>
        <v>2</v>
      </c>
      <c r="J40" s="184"/>
    </row>
    <row r="41" spans="2:10" x14ac:dyDescent="0.2">
      <c r="B41" s="181" t="s">
        <v>251</v>
      </c>
      <c r="C41" s="191" t="s">
        <v>233</v>
      </c>
      <c r="D41" s="191"/>
      <c r="E41" s="183">
        <f>'ф.2.3 ИндРезульт (Рс)'!H47</f>
        <v>2</v>
      </c>
      <c r="F41" s="183">
        <f>'ф.2.3 ИндРезульт (Рс)'!N47</f>
        <v>2</v>
      </c>
      <c r="G41" s="183">
        <f>'ф.2.3 ИндРезульт (Рс)'!T47</f>
        <v>2</v>
      </c>
      <c r="H41" s="183">
        <f>'ф.2.3 ИндРезульт (Рс)'!Z47</f>
        <v>2</v>
      </c>
      <c r="I41" s="183">
        <f>'ф.2.3 ИндРезульт (Рс)'!AF47</f>
        <v>2</v>
      </c>
      <c r="J41" s="184"/>
    </row>
    <row r="42" spans="2:10" x14ac:dyDescent="0.2">
      <c r="B42" s="181" t="s">
        <v>252</v>
      </c>
      <c r="C42" s="191" t="s">
        <v>253</v>
      </c>
      <c r="D42" s="191"/>
      <c r="E42" s="183">
        <f>'ф.2.3 ИндРезульт (Рс)'!H49</f>
        <v>2</v>
      </c>
      <c r="F42" s="183">
        <f>'ф.2.3 ИндРезульт (Рс)'!N49</f>
        <v>2</v>
      </c>
      <c r="G42" s="183">
        <f>'ф.2.3 ИндРезульт (Рс)'!T49</f>
        <v>2</v>
      </c>
      <c r="H42" s="183">
        <f>'ф.2.3 ИндРезульт (Рс)'!Z49</f>
        <v>2</v>
      </c>
      <c r="I42" s="183">
        <f>'ф.2.3 ИндРезульт (Рс)'!AF49</f>
        <v>2</v>
      </c>
      <c r="J42" s="184"/>
    </row>
    <row r="43" spans="2:10" x14ac:dyDescent="0.2">
      <c r="B43" s="181" t="s">
        <v>254</v>
      </c>
      <c r="C43" s="191" t="s">
        <v>255</v>
      </c>
      <c r="D43" s="191"/>
      <c r="E43" s="183">
        <f>'ф.2.3 ИндРезульт (Рс)'!H50</f>
        <v>2</v>
      </c>
      <c r="F43" s="183">
        <f>'ф.2.3 ИндРезульт (Рс)'!N50</f>
        <v>2</v>
      </c>
      <c r="G43" s="183">
        <f>'ф.2.3 ИндРезульт (Рс)'!T50</f>
        <v>2</v>
      </c>
      <c r="H43" s="183">
        <f>'ф.2.3 ИндРезульт (Рс)'!Z50</f>
        <v>2</v>
      </c>
      <c r="I43" s="183">
        <f>'ф.2.3 ИндРезульт (Рс)'!AF50</f>
        <v>2</v>
      </c>
      <c r="J43" s="184"/>
    </row>
    <row r="44" spans="2:10" x14ac:dyDescent="0.2">
      <c r="B44" s="181" t="s">
        <v>256</v>
      </c>
      <c r="C44" s="191" t="s">
        <v>257</v>
      </c>
      <c r="D44" s="191"/>
      <c r="E44" s="183">
        <f>'ф.2.3 ИндРезульт (Рс)'!H51</f>
        <v>2</v>
      </c>
      <c r="F44" s="183">
        <f>'ф.2.3 ИндРезульт (Рс)'!N51</f>
        <v>2</v>
      </c>
      <c r="G44" s="183">
        <f>'ф.2.3 ИндРезульт (Рс)'!T51</f>
        <v>2</v>
      </c>
      <c r="H44" s="183">
        <f>'ф.2.3 ИндРезульт (Рс)'!Z51</f>
        <v>2</v>
      </c>
      <c r="I44" s="183">
        <f>'ф.2.3 ИндРезульт (Рс)'!AF51</f>
        <v>2</v>
      </c>
      <c r="J44" s="184"/>
    </row>
    <row r="45" spans="2:10" x14ac:dyDescent="0.2">
      <c r="B45" s="181" t="s">
        <v>258</v>
      </c>
      <c r="C45" s="191" t="s">
        <v>237</v>
      </c>
      <c r="D45" s="191"/>
      <c r="E45" s="183">
        <f>'ф.2.3 ИндРезульт (Рс)'!H53</f>
        <v>2</v>
      </c>
      <c r="F45" s="183">
        <f>'ф.2.3 ИндРезульт (Рс)'!N53</f>
        <v>2</v>
      </c>
      <c r="G45" s="183">
        <f>'ф.2.3 ИндРезульт (Рс)'!T53</f>
        <v>2</v>
      </c>
      <c r="H45" s="183">
        <f>'ф.2.3 ИндРезульт (Рс)'!Z53</f>
        <v>2</v>
      </c>
      <c r="I45" s="183">
        <f>'ф.2.3 ИндРезульт (Рс)'!AF53</f>
        <v>2</v>
      </c>
      <c r="J45" s="184"/>
    </row>
    <row r="46" spans="2:10" x14ac:dyDescent="0.2">
      <c r="B46" s="181" t="s">
        <v>259</v>
      </c>
      <c r="C46" s="191" t="s">
        <v>225</v>
      </c>
      <c r="D46" s="191"/>
      <c r="E46" s="183">
        <f>'ф.2.3 ИндРезульт (Рс)'!H56</f>
        <v>2</v>
      </c>
      <c r="F46" s="183">
        <f>'ф.2.3 ИндРезульт (Рс)'!N56</f>
        <v>2</v>
      </c>
      <c r="G46" s="183">
        <f>'ф.2.3 ИндРезульт (Рс)'!T56</f>
        <v>2</v>
      </c>
      <c r="H46" s="183">
        <f>'ф.2.3 ИндРезульт (Рс)'!Z56</f>
        <v>2</v>
      </c>
      <c r="I46" s="183">
        <f>'ф.2.3 ИндРезульт (Рс)'!AF56</f>
        <v>2</v>
      </c>
      <c r="J46" s="184"/>
    </row>
    <row r="47" spans="2:10" ht="13.5" thickBot="1" x14ac:dyDescent="0.25">
      <c r="B47" s="181" t="s">
        <v>260</v>
      </c>
      <c r="C47" s="191" t="s">
        <v>261</v>
      </c>
      <c r="D47" s="191"/>
      <c r="E47" s="183">
        <f>'ф.2.3 ИндРезульт (Рс)'!H57</f>
        <v>2</v>
      </c>
      <c r="F47" s="183">
        <f>'ф.2.3 ИндРезульт (Рс)'!N57</f>
        <v>2</v>
      </c>
      <c r="G47" s="183">
        <f>'ф.2.3 ИндРезульт (Рс)'!T57</f>
        <v>2</v>
      </c>
      <c r="H47" s="183">
        <f>'ф.2.3 ИндРезульт (Рс)'!Z57</f>
        <v>2</v>
      </c>
      <c r="I47" s="183">
        <f>'ф.2.3 ИндРезульт (Рс)'!AF57</f>
        <v>2</v>
      </c>
      <c r="J47" s="189"/>
    </row>
    <row r="48" spans="2:10" ht="34.5" thickBot="1" x14ac:dyDescent="0.25">
      <c r="B48" s="177" t="s">
        <v>8</v>
      </c>
      <c r="C48" s="41" t="s">
        <v>262</v>
      </c>
      <c r="D48" s="41"/>
      <c r="E48" s="193">
        <f>0.1*E8+0.7*E22+0.2*E31</f>
        <v>0.89749999999999996</v>
      </c>
      <c r="F48" s="193">
        <f>0.1*F8+0.7*F22+0.2*F31</f>
        <v>0.89749999999999996</v>
      </c>
      <c r="G48" s="193">
        <f>0.1*G8+0.7*G22+0.2*G31</f>
        <v>0.89749999999999996</v>
      </c>
      <c r="H48" s="193">
        <f>0.1*H8+0.7*H22+0.2*H31</f>
        <v>0.89749999999999996</v>
      </c>
      <c r="I48" s="193">
        <f>0.1*I8+0.7*I22+0.2*I31</f>
        <v>0.89749999999999996</v>
      </c>
      <c r="J48" s="194"/>
    </row>
    <row r="49" spans="2:10" ht="27.75" customHeight="1" x14ac:dyDescent="0.2">
      <c r="B49" s="272" t="s">
        <v>263</v>
      </c>
      <c r="C49" s="273"/>
      <c r="D49" s="273"/>
      <c r="E49" s="273"/>
      <c r="F49" s="273"/>
      <c r="G49" s="273"/>
      <c r="H49" s="273"/>
      <c r="I49" s="273"/>
      <c r="J49" s="16"/>
    </row>
    <row r="50" spans="2:10" ht="16.5" customHeight="1" x14ac:dyDescent="0.2">
      <c r="B50" s="272" t="s">
        <v>264</v>
      </c>
      <c r="C50" s="273"/>
      <c r="D50" s="273"/>
      <c r="E50" s="273"/>
      <c r="F50" s="273"/>
      <c r="G50" s="273"/>
      <c r="H50" s="273"/>
      <c r="I50" s="273"/>
      <c r="J50" s="16"/>
    </row>
    <row r="51" spans="2:10" x14ac:dyDescent="0.2">
      <c r="B51" s="143"/>
      <c r="C51" s="9"/>
      <c r="D51" s="9"/>
      <c r="E51" s="47"/>
      <c r="F51" s="5"/>
      <c r="G51" s="5"/>
      <c r="H51" s="5"/>
      <c r="I51" s="5"/>
      <c r="J51" s="5"/>
    </row>
    <row r="52" spans="2:10" x14ac:dyDescent="0.2">
      <c r="B52" s="4"/>
      <c r="C52" s="4" t="s">
        <v>19</v>
      </c>
      <c r="D52" s="4"/>
      <c r="E52" s="6"/>
      <c r="F52" s="5"/>
      <c r="G52" s="5"/>
      <c r="H52" s="5"/>
      <c r="I52" s="5"/>
      <c r="J52" s="5"/>
    </row>
    <row r="53" spans="2:10" x14ac:dyDescent="0.2">
      <c r="B53" s="4"/>
      <c r="C53" s="6"/>
      <c r="D53" s="6"/>
      <c r="E53" s="6"/>
      <c r="F53" s="5"/>
      <c r="G53" s="5"/>
      <c r="H53" s="5"/>
      <c r="I53" s="5"/>
      <c r="J53" s="5"/>
    </row>
    <row r="54" spans="2:10" x14ac:dyDescent="0.2">
      <c r="B54" s="7"/>
      <c r="C54" s="8" t="s">
        <v>285</v>
      </c>
      <c r="D54" s="8"/>
      <c r="E54" s="8"/>
      <c r="F54" s="8"/>
      <c r="G54" s="8" t="s">
        <v>286</v>
      </c>
      <c r="H54" s="8"/>
      <c r="I54" s="10"/>
      <c r="J54" s="47"/>
    </row>
    <row r="55" spans="2:10" x14ac:dyDescent="0.2">
      <c r="B55" s="219" t="s">
        <v>20</v>
      </c>
      <c r="C55" s="219"/>
      <c r="D55" s="11"/>
      <c r="E55" s="11"/>
      <c r="F55" s="11"/>
      <c r="G55" s="11"/>
      <c r="H55" s="219" t="s">
        <v>21</v>
      </c>
      <c r="I55" s="219"/>
      <c r="J55" s="15"/>
    </row>
    <row r="56" spans="2:10" x14ac:dyDescent="0.2">
      <c r="B56" s="12"/>
      <c r="C56" s="8" t="s">
        <v>278</v>
      </c>
      <c r="D56" s="8"/>
      <c r="E56" s="8"/>
      <c r="F56" s="8"/>
      <c r="G56" s="215" t="s">
        <v>279</v>
      </c>
      <c r="H56" s="8"/>
      <c r="I56" s="10"/>
      <c r="J56" s="47"/>
    </row>
    <row r="57" spans="2:10" x14ac:dyDescent="0.2">
      <c r="B57" s="219" t="s">
        <v>22</v>
      </c>
      <c r="C57" s="219"/>
      <c r="D57" s="11"/>
      <c r="E57" s="11"/>
      <c r="F57" s="11"/>
      <c r="G57" s="11"/>
      <c r="H57" s="219" t="s">
        <v>21</v>
      </c>
      <c r="I57" s="219"/>
      <c r="J57" s="15"/>
    </row>
    <row r="58" spans="2:10" x14ac:dyDescent="0.2">
      <c r="B58" s="13" t="str">
        <f>IF(DL_Tel&lt;&gt;"","Телефон: " &amp;DL_Tel &amp;", ","") &amp;IF(DL_email&lt;&gt;"","e-mail: " &amp;DL_email,"")</f>
        <v/>
      </c>
      <c r="C58" s="9" t="s">
        <v>287</v>
      </c>
      <c r="D58" s="9"/>
      <c r="E58" s="9"/>
      <c r="F58" s="9"/>
      <c r="G58" s="9"/>
      <c r="H58" s="9"/>
      <c r="I58" s="195"/>
      <c r="J58" s="47"/>
    </row>
    <row r="59" spans="2:10" x14ac:dyDescent="0.2">
      <c r="B59" s="219" t="s">
        <v>23</v>
      </c>
      <c r="C59" s="219"/>
      <c r="D59" s="11"/>
      <c r="E59" s="11"/>
      <c r="F59" s="11"/>
      <c r="G59" s="11"/>
      <c r="H59" s="48"/>
      <c r="I59" s="48"/>
      <c r="J59" s="15"/>
    </row>
    <row r="60" spans="2:10" x14ac:dyDescent="0.2">
      <c r="B60" s="16"/>
      <c r="C60" s="16"/>
      <c r="D60" s="16"/>
      <c r="E60" s="16"/>
      <c r="F60" s="16"/>
      <c r="G60" s="16"/>
      <c r="H60" s="16"/>
      <c r="I60" s="16"/>
      <c r="J60" s="16"/>
    </row>
    <row r="61" spans="2:10" x14ac:dyDescent="0.2">
      <c r="B61" s="18"/>
      <c r="C61" s="18"/>
      <c r="D61" s="18"/>
      <c r="E61" s="18"/>
      <c r="F61" s="18"/>
      <c r="G61" s="18"/>
      <c r="H61" s="18"/>
      <c r="I61" s="18"/>
      <c r="J61" s="18"/>
    </row>
    <row r="62" spans="2:10" x14ac:dyDescent="0.2">
      <c r="B62" s="32"/>
      <c r="C62" s="32"/>
      <c r="D62" s="32"/>
      <c r="E62" s="32"/>
      <c r="F62" s="32"/>
      <c r="G62" s="32"/>
      <c r="H62" s="32"/>
      <c r="I62" s="32"/>
      <c r="J62" s="32"/>
    </row>
    <row r="63" spans="2:10" x14ac:dyDescent="0.2">
      <c r="B63" s="32"/>
      <c r="C63" s="32"/>
      <c r="D63" s="32"/>
      <c r="E63" s="32"/>
      <c r="F63" s="32"/>
      <c r="G63" s="32"/>
      <c r="H63" s="32"/>
      <c r="I63" s="32"/>
      <c r="J63" s="32"/>
    </row>
  </sheetData>
  <mergeCells count="9">
    <mergeCell ref="B57:C57"/>
    <mergeCell ref="H57:I57"/>
    <mergeCell ref="B59:C59"/>
    <mergeCell ref="B3:J3"/>
    <mergeCell ref="B4:J4"/>
    <mergeCell ref="B49:I49"/>
    <mergeCell ref="B50:I50"/>
    <mergeCell ref="B55:C55"/>
    <mergeCell ref="H55:I55"/>
  </mergeCells>
  <phoneticPr fontId="0" type="noConversion"/>
  <conditionalFormatting sqref="E8:I8 E9:E10 F14:H21 E14:E48 F22:I48">
    <cfRule type="cellIs" dxfId="77" priority="115" stopIfTrue="1" operator="equal">
      <formula>""""""</formula>
    </cfRule>
    <cfRule type="cellIs" dxfId="76" priority="116" stopIfTrue="1" operator="between">
      <formula>""""""</formula>
      <formula>""""""</formula>
    </cfRule>
    <cfRule type="cellIs" dxfId="75" priority="117" stopIfTrue="1" operator="equal">
      <formula>""""""</formula>
    </cfRule>
  </conditionalFormatting>
  <conditionalFormatting sqref="F32:I32">
    <cfRule type="cellIs" dxfId="74" priority="106" stopIfTrue="1" operator="equal">
      <formula>""""""</formula>
    </cfRule>
    <cfRule type="cellIs" dxfId="73" priority="107" stopIfTrue="1" operator="between">
      <formula>""""""</formula>
      <formula>""""""</formula>
    </cfRule>
    <cfRule type="cellIs" dxfId="72" priority="108" stopIfTrue="1" operator="equal">
      <formula>""""""</formula>
    </cfRule>
  </conditionalFormatting>
  <conditionalFormatting sqref="G32:I32">
    <cfRule type="cellIs" dxfId="71" priority="103" stopIfTrue="1" operator="equal">
      <formula>""""""</formula>
    </cfRule>
    <cfRule type="cellIs" dxfId="70" priority="104" stopIfTrue="1" operator="between">
      <formula>""""""</formula>
      <formula>""""""</formula>
    </cfRule>
    <cfRule type="cellIs" dxfId="69" priority="105" stopIfTrue="1" operator="equal">
      <formula>""""""</formula>
    </cfRule>
  </conditionalFormatting>
  <conditionalFormatting sqref="E31:I31">
    <cfRule type="cellIs" dxfId="68" priority="100" stopIfTrue="1" operator="equal">
      <formula>""""""</formula>
    </cfRule>
    <cfRule type="cellIs" dxfId="67" priority="101" stopIfTrue="1" operator="between">
      <formula>""""""</formula>
      <formula>""""""</formula>
    </cfRule>
    <cfRule type="cellIs" dxfId="66" priority="102" stopIfTrue="1" operator="equal">
      <formula>""""""</formula>
    </cfRule>
  </conditionalFormatting>
  <conditionalFormatting sqref="E8:E10 F14:H21">
    <cfRule type="cellIs" dxfId="65" priority="97" stopIfTrue="1" operator="equal">
      <formula>""""""</formula>
    </cfRule>
    <cfRule type="cellIs" dxfId="64" priority="98" stopIfTrue="1" operator="between">
      <formula>""""""</formula>
      <formula>""""""</formula>
    </cfRule>
    <cfRule type="cellIs" dxfId="63" priority="99" stopIfTrue="1" operator="equal">
      <formula>""""""</formula>
    </cfRule>
  </conditionalFormatting>
  <conditionalFormatting sqref="E31">
    <cfRule type="cellIs" dxfId="62" priority="91" stopIfTrue="1" operator="equal">
      <formula>""""""</formula>
    </cfRule>
    <cfRule type="cellIs" dxfId="61" priority="92" stopIfTrue="1" operator="between">
      <formula>""""""</formula>
      <formula>""""""</formula>
    </cfRule>
    <cfRule type="cellIs" dxfId="60" priority="93" stopIfTrue="1" operator="equal">
      <formula>""""""</formula>
    </cfRule>
  </conditionalFormatting>
  <conditionalFormatting sqref="H23:I30">
    <cfRule type="cellIs" dxfId="59" priority="58" stopIfTrue="1" operator="equal">
      <formula>""""""</formula>
    </cfRule>
    <cfRule type="cellIs" dxfId="58" priority="59" stopIfTrue="1" operator="between">
      <formula>""""""</formula>
      <formula>""""""</formula>
    </cfRule>
    <cfRule type="cellIs" dxfId="57" priority="60" stopIfTrue="1" operator="equal">
      <formula>""""""</formula>
    </cfRule>
  </conditionalFormatting>
  <conditionalFormatting sqref="I23:I30">
    <cfRule type="cellIs" dxfId="56" priority="55" stopIfTrue="1" operator="equal">
      <formula>""""""</formula>
    </cfRule>
    <cfRule type="cellIs" dxfId="55" priority="56" stopIfTrue="1" operator="between">
      <formula>""""""</formula>
      <formula>""""""</formula>
    </cfRule>
    <cfRule type="cellIs" dxfId="54" priority="57" stopIfTrue="1" operator="equal">
      <formula>""""""</formula>
    </cfRule>
  </conditionalFormatting>
  <conditionalFormatting sqref="F9:F10">
    <cfRule type="cellIs" dxfId="53" priority="88" stopIfTrue="1" operator="equal">
      <formula>""""""</formula>
    </cfRule>
    <cfRule type="cellIs" dxfId="52" priority="89" stopIfTrue="1" operator="between">
      <formula>""""""</formula>
      <formula>""""""</formula>
    </cfRule>
    <cfRule type="cellIs" dxfId="51" priority="90" stopIfTrue="1" operator="equal">
      <formula>""""""</formula>
    </cfRule>
  </conditionalFormatting>
  <conditionalFormatting sqref="F9:F10">
    <cfRule type="cellIs" dxfId="50" priority="85" stopIfTrue="1" operator="equal">
      <formula>""""""</formula>
    </cfRule>
    <cfRule type="cellIs" dxfId="49" priority="86" stopIfTrue="1" operator="between">
      <formula>""""""</formula>
      <formula>""""""</formula>
    </cfRule>
    <cfRule type="cellIs" dxfId="48" priority="87" stopIfTrue="1" operator="equal">
      <formula>""""""</formula>
    </cfRule>
  </conditionalFormatting>
  <conditionalFormatting sqref="G9:G10">
    <cfRule type="cellIs" dxfId="47" priority="82" stopIfTrue="1" operator="equal">
      <formula>""""""</formula>
    </cfRule>
    <cfRule type="cellIs" dxfId="46" priority="83" stopIfTrue="1" operator="between">
      <formula>""""""</formula>
      <formula>""""""</formula>
    </cfRule>
    <cfRule type="cellIs" dxfId="45" priority="84" stopIfTrue="1" operator="equal">
      <formula>""""""</formula>
    </cfRule>
  </conditionalFormatting>
  <conditionalFormatting sqref="G9:G10">
    <cfRule type="cellIs" dxfId="44" priority="79" stopIfTrue="1" operator="equal">
      <formula>""""""</formula>
    </cfRule>
    <cfRule type="cellIs" dxfId="43" priority="80" stopIfTrue="1" operator="between">
      <formula>""""""</formula>
      <formula>""""""</formula>
    </cfRule>
    <cfRule type="cellIs" dxfId="42" priority="81" stopIfTrue="1" operator="equal">
      <formula>""""""</formula>
    </cfRule>
  </conditionalFormatting>
  <conditionalFormatting sqref="H9:H10">
    <cfRule type="cellIs" dxfId="41" priority="76" stopIfTrue="1" operator="equal">
      <formula>""""""</formula>
    </cfRule>
    <cfRule type="cellIs" dxfId="40" priority="77" stopIfTrue="1" operator="between">
      <formula>""""""</formula>
      <formula>""""""</formula>
    </cfRule>
    <cfRule type="cellIs" dxfId="39" priority="78" stopIfTrue="1" operator="equal">
      <formula>""""""</formula>
    </cfRule>
  </conditionalFormatting>
  <conditionalFormatting sqref="H9:H10">
    <cfRule type="cellIs" dxfId="38" priority="73" stopIfTrue="1" operator="equal">
      <formula>""""""</formula>
    </cfRule>
    <cfRule type="cellIs" dxfId="37" priority="74" stopIfTrue="1" operator="between">
      <formula>""""""</formula>
      <formula>""""""</formula>
    </cfRule>
    <cfRule type="cellIs" dxfId="36" priority="75" stopIfTrue="1" operator="equal">
      <formula>""""""</formula>
    </cfRule>
  </conditionalFormatting>
  <conditionalFormatting sqref="I9:I10">
    <cfRule type="cellIs" dxfId="35" priority="70" stopIfTrue="1" operator="equal">
      <formula>""""""</formula>
    </cfRule>
    <cfRule type="cellIs" dxfId="34" priority="71" stopIfTrue="1" operator="between">
      <formula>""""""</formula>
      <formula>""""""</formula>
    </cfRule>
    <cfRule type="cellIs" dxfId="33" priority="72" stopIfTrue="1" operator="equal">
      <formula>""""""</formula>
    </cfRule>
  </conditionalFormatting>
  <conditionalFormatting sqref="I9:I10">
    <cfRule type="cellIs" dxfId="32" priority="67" stopIfTrue="1" operator="equal">
      <formula>""""""</formula>
    </cfRule>
    <cfRule type="cellIs" dxfId="31" priority="68" stopIfTrue="1" operator="between">
      <formula>""""""</formula>
      <formula>""""""</formula>
    </cfRule>
    <cfRule type="cellIs" dxfId="30" priority="69" stopIfTrue="1" operator="equal">
      <formula>""""""</formula>
    </cfRule>
  </conditionalFormatting>
  <conditionalFormatting sqref="F23:I30">
    <cfRule type="cellIs" dxfId="29" priority="64" stopIfTrue="1" operator="equal">
      <formula>""""""</formula>
    </cfRule>
    <cfRule type="cellIs" dxfId="28" priority="65" stopIfTrue="1" operator="between">
      <formula>""""""</formula>
      <formula>""""""</formula>
    </cfRule>
    <cfRule type="cellIs" dxfId="27" priority="66" stopIfTrue="1" operator="equal">
      <formula>""""""</formula>
    </cfRule>
  </conditionalFormatting>
  <conditionalFormatting sqref="G23:I30">
    <cfRule type="cellIs" dxfId="26" priority="61" stopIfTrue="1" operator="equal">
      <formula>""""""</formula>
    </cfRule>
    <cfRule type="cellIs" dxfId="25" priority="62" stopIfTrue="1" operator="between">
      <formula>""""""</formula>
      <formula>""""""</formula>
    </cfRule>
    <cfRule type="cellIs" dxfId="24" priority="63" stopIfTrue="1" operator="equal">
      <formula>""""""</formula>
    </cfRule>
  </conditionalFormatting>
  <conditionalFormatting sqref="F32:F47 G32:I32 G35:I47">
    <cfRule type="cellIs" dxfId="23" priority="16" stopIfTrue="1" operator="equal">
      <formula>""""""</formula>
    </cfRule>
    <cfRule type="cellIs" dxfId="22" priority="17" stopIfTrue="1" operator="between">
      <formula>""""""</formula>
      <formula>""""""</formula>
    </cfRule>
    <cfRule type="cellIs" dxfId="21" priority="18" stopIfTrue="1" operator="equal">
      <formula>""""""</formula>
    </cfRule>
  </conditionalFormatting>
  <conditionalFormatting sqref="G32:G47 H32:I32 H35:I47">
    <cfRule type="cellIs" dxfId="20" priority="13" stopIfTrue="1" operator="equal">
      <formula>""""""</formula>
    </cfRule>
    <cfRule type="cellIs" dxfId="19" priority="14" stopIfTrue="1" operator="between">
      <formula>""""""</formula>
      <formula>""""""</formula>
    </cfRule>
    <cfRule type="cellIs" dxfId="18" priority="15" stopIfTrue="1" operator="equal">
      <formula>""""""</formula>
    </cfRule>
  </conditionalFormatting>
  <conditionalFormatting sqref="H32:H47 I32 I35:I47">
    <cfRule type="cellIs" dxfId="17" priority="10" stopIfTrue="1" operator="equal">
      <formula>""""""</formula>
    </cfRule>
    <cfRule type="cellIs" dxfId="16" priority="11" stopIfTrue="1" operator="between">
      <formula>""""""</formula>
      <formula>""""""</formula>
    </cfRule>
    <cfRule type="cellIs" dxfId="15" priority="12" stopIfTrue="1" operator="equal">
      <formula>""""""</formula>
    </cfRule>
  </conditionalFormatting>
  <conditionalFormatting sqref="I32:I47">
    <cfRule type="cellIs" dxfId="14" priority="7" stopIfTrue="1" operator="equal">
      <formula>""""""</formula>
    </cfRule>
    <cfRule type="cellIs" dxfId="13" priority="8" stopIfTrue="1" operator="between">
      <formula>""""""</formula>
      <formula>""""""</formula>
    </cfRule>
    <cfRule type="cellIs" dxfId="12" priority="9" stopIfTrue="1" operator="equal">
      <formula>""""""</formula>
    </cfRule>
  </conditionalFormatting>
  <conditionalFormatting sqref="I14:I21">
    <cfRule type="cellIs" dxfId="11" priority="1" stopIfTrue="1" operator="equal">
      <formula>""""""</formula>
    </cfRule>
    <cfRule type="cellIs" dxfId="10" priority="2" stopIfTrue="1" operator="between">
      <formula>""""""</formula>
      <formula>""""""</formula>
    </cfRule>
    <cfRule type="cellIs" dxfId="9" priority="3" stopIfTrue="1" operator="equal">
      <formula>""""""</formula>
    </cfRule>
  </conditionalFormatting>
  <conditionalFormatting sqref="I14:I21">
    <cfRule type="cellIs" dxfId="8" priority="4" stopIfTrue="1" operator="equal">
      <formula>""""""</formula>
    </cfRule>
    <cfRule type="cellIs" dxfId="7" priority="5" stopIfTrue="1" operator="between">
      <formula>""""""</formula>
      <formula>""""""</formula>
    </cfRule>
    <cfRule type="cellIs" dxfId="6" priority="6" stopIfTrue="1" operator="equal">
      <formula>""""""</formula>
    </cfRule>
  </conditionalFormatting>
  <pageMargins left="0" right="0" top="0.74803149606299213" bottom="0.74803149606299213" header="0.31496062992125984" footer="0.31496062992125984"/>
  <pageSetup paperSize="9" scale="7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E48"/>
  <sheetViews>
    <sheetView workbookViewId="0">
      <selection activeCell="H9" sqref="H9"/>
    </sheetView>
  </sheetViews>
  <sheetFormatPr defaultRowHeight="12.75" x14ac:dyDescent="0.2"/>
  <cols>
    <col min="3" max="3" width="45" customWidth="1"/>
    <col min="4" max="4" width="35.5703125" customWidth="1"/>
    <col min="5" max="5" width="11.7109375" customWidth="1"/>
  </cols>
  <sheetData>
    <row r="2" spans="2:5" x14ac:dyDescent="0.2">
      <c r="C2" s="201" t="s">
        <v>275</v>
      </c>
    </row>
    <row r="3" spans="2:5" x14ac:dyDescent="0.2">
      <c r="E3" s="20" t="s">
        <v>64</v>
      </c>
    </row>
    <row r="4" spans="2:5" ht="25.5" customHeight="1" x14ac:dyDescent="0.2">
      <c r="B4" s="277" t="s">
        <v>62</v>
      </c>
      <c r="C4" s="277"/>
      <c r="D4" s="277"/>
      <c r="E4" s="277"/>
    </row>
    <row r="5" spans="2:5" ht="22.5" x14ac:dyDescent="0.2">
      <c r="B5" s="21" t="s">
        <v>26</v>
      </c>
      <c r="C5" s="234" t="s">
        <v>43</v>
      </c>
      <c r="D5" s="234"/>
      <c r="E5" s="49" t="s">
        <v>44</v>
      </c>
    </row>
    <row r="6" spans="2:5" x14ac:dyDescent="0.2">
      <c r="B6" s="1">
        <v>1</v>
      </c>
      <c r="C6" s="278">
        <v>2</v>
      </c>
      <c r="D6" s="278"/>
      <c r="E6" s="1">
        <v>3</v>
      </c>
    </row>
    <row r="7" spans="2:5" ht="49.5" customHeight="1" x14ac:dyDescent="0.2">
      <c r="B7" s="50">
        <v>1</v>
      </c>
      <c r="C7" s="274" t="s">
        <v>45</v>
      </c>
      <c r="D7" s="274"/>
      <c r="E7" s="51">
        <v>0</v>
      </c>
    </row>
    <row r="8" spans="2:5" ht="57" customHeight="1" x14ac:dyDescent="0.2">
      <c r="B8" s="50">
        <v>2</v>
      </c>
      <c r="C8" s="274" t="s">
        <v>46</v>
      </c>
      <c r="D8" s="274"/>
      <c r="E8" s="51">
        <v>0</v>
      </c>
    </row>
    <row r="9" spans="2:5" ht="25.5" customHeight="1" x14ac:dyDescent="0.2">
      <c r="B9" s="275" t="s">
        <v>47</v>
      </c>
      <c r="C9" s="275"/>
      <c r="D9" s="275"/>
      <c r="E9" s="52">
        <f>MAX(1,E7-E8)</f>
        <v>1</v>
      </c>
    </row>
    <row r="10" spans="2:5" x14ac:dyDescent="0.2">
      <c r="B10" s="275" t="s">
        <v>48</v>
      </c>
      <c r="C10" s="275"/>
      <c r="D10" s="275"/>
      <c r="E10" s="52">
        <f>E7/E9</f>
        <v>0</v>
      </c>
    </row>
    <row r="11" spans="2:5" x14ac:dyDescent="0.2">
      <c r="B11" s="37"/>
      <c r="C11" s="38"/>
      <c r="D11" s="38"/>
      <c r="E11" s="39"/>
    </row>
    <row r="12" spans="2:5" x14ac:dyDescent="0.2">
      <c r="B12" s="37"/>
      <c r="C12" s="38"/>
      <c r="D12" s="38"/>
      <c r="E12" s="39"/>
    </row>
    <row r="13" spans="2:5" x14ac:dyDescent="0.2">
      <c r="B13" s="16"/>
      <c r="C13" s="19"/>
      <c r="D13" s="19"/>
      <c r="E13" s="20" t="s">
        <v>49</v>
      </c>
    </row>
    <row r="14" spans="2:5" ht="33.75" customHeight="1" x14ac:dyDescent="0.2">
      <c r="B14" s="277" t="s">
        <v>61</v>
      </c>
      <c r="C14" s="277"/>
      <c r="D14" s="277"/>
      <c r="E14" s="277"/>
    </row>
    <row r="15" spans="2:5" ht="22.5" x14ac:dyDescent="0.2">
      <c r="B15" s="21" t="s">
        <v>26</v>
      </c>
      <c r="C15" s="234" t="s">
        <v>43</v>
      </c>
      <c r="D15" s="234"/>
      <c r="E15" s="49" t="s">
        <v>44</v>
      </c>
    </row>
    <row r="16" spans="2:5" x14ac:dyDescent="0.2">
      <c r="B16" s="1">
        <v>1</v>
      </c>
      <c r="C16" s="278">
        <v>2</v>
      </c>
      <c r="D16" s="278"/>
      <c r="E16" s="1">
        <v>3</v>
      </c>
    </row>
    <row r="17" spans="2:5" ht="48.75" customHeight="1" x14ac:dyDescent="0.2">
      <c r="B17" s="50">
        <v>1</v>
      </c>
      <c r="C17" s="274" t="s">
        <v>50</v>
      </c>
      <c r="D17" s="274"/>
      <c r="E17" s="51">
        <v>0</v>
      </c>
    </row>
    <row r="18" spans="2:5" ht="45.75" customHeight="1" x14ac:dyDescent="0.2">
      <c r="B18" s="50">
        <v>2</v>
      </c>
      <c r="C18" s="274" t="s">
        <v>51</v>
      </c>
      <c r="D18" s="274"/>
      <c r="E18" s="51">
        <v>0</v>
      </c>
    </row>
    <row r="19" spans="2:5" x14ac:dyDescent="0.2">
      <c r="B19" s="275" t="s">
        <v>52</v>
      </c>
      <c r="C19" s="275"/>
      <c r="D19" s="275"/>
      <c r="E19" s="53">
        <f>MAX(1,E17-E18)</f>
        <v>1</v>
      </c>
    </row>
    <row r="20" spans="2:5" x14ac:dyDescent="0.2">
      <c r="B20" s="275" t="s">
        <v>53</v>
      </c>
      <c r="C20" s="275"/>
      <c r="D20" s="275"/>
      <c r="E20" s="52">
        <f>E17/E19</f>
        <v>0</v>
      </c>
    </row>
    <row r="21" spans="2:5" x14ac:dyDescent="0.2">
      <c r="B21" s="37"/>
      <c r="C21" s="38"/>
      <c r="D21" s="38"/>
      <c r="E21" s="39"/>
    </row>
    <row r="22" spans="2:5" x14ac:dyDescent="0.2">
      <c r="B22" s="37"/>
      <c r="C22" s="54"/>
      <c r="D22" s="54"/>
      <c r="E22" s="39"/>
    </row>
    <row r="23" spans="2:5" ht="14.25" customHeight="1" x14ac:dyDescent="0.2">
      <c r="B23" s="16"/>
      <c r="C23" s="19"/>
      <c r="D23" s="19"/>
      <c r="E23" s="20" t="s">
        <v>54</v>
      </c>
    </row>
    <row r="24" spans="2:5" ht="32.25" customHeight="1" x14ac:dyDescent="0.2">
      <c r="B24" s="277" t="s">
        <v>63</v>
      </c>
      <c r="C24" s="277"/>
      <c r="D24" s="277"/>
      <c r="E24" s="277"/>
    </row>
    <row r="25" spans="2:5" ht="22.5" x14ac:dyDescent="0.2">
      <c r="B25" s="21" t="s">
        <v>26</v>
      </c>
      <c r="C25" s="234" t="s">
        <v>43</v>
      </c>
      <c r="D25" s="234"/>
      <c r="E25" s="49" t="s">
        <v>44</v>
      </c>
    </row>
    <row r="26" spans="2:5" x14ac:dyDescent="0.2">
      <c r="B26" s="1">
        <v>1</v>
      </c>
      <c r="C26" s="278">
        <v>2</v>
      </c>
      <c r="D26" s="278"/>
      <c r="E26" s="1">
        <v>3</v>
      </c>
    </row>
    <row r="27" spans="2:5" ht="53.25" customHeight="1" x14ac:dyDescent="0.2">
      <c r="B27" s="50">
        <v>1</v>
      </c>
      <c r="C27" s="274" t="s">
        <v>55</v>
      </c>
      <c r="D27" s="274"/>
      <c r="E27" s="51">
        <v>0</v>
      </c>
    </row>
    <row r="28" spans="2:5" ht="37.5" customHeight="1" x14ac:dyDescent="0.2">
      <c r="B28" s="50">
        <v>2</v>
      </c>
      <c r="C28" s="274" t="s">
        <v>56</v>
      </c>
      <c r="D28" s="274"/>
      <c r="E28" s="51">
        <v>0</v>
      </c>
    </row>
    <row r="29" spans="2:5" x14ac:dyDescent="0.2">
      <c r="B29" s="275" t="s">
        <v>57</v>
      </c>
      <c r="C29" s="275"/>
      <c r="D29" s="275"/>
      <c r="E29" s="53">
        <f>MAX(1,E28-E27)</f>
        <v>1</v>
      </c>
    </row>
    <row r="30" spans="2:5" x14ac:dyDescent="0.2">
      <c r="B30" s="275" t="s">
        <v>58</v>
      </c>
      <c r="C30" s="275"/>
      <c r="D30" s="275"/>
      <c r="E30" s="52">
        <f>E28/E29</f>
        <v>0</v>
      </c>
    </row>
    <row r="31" spans="2:5" x14ac:dyDescent="0.2">
      <c r="B31" s="37"/>
      <c r="C31" s="38"/>
      <c r="D31" s="38"/>
      <c r="E31" s="39"/>
    </row>
    <row r="32" spans="2:5" x14ac:dyDescent="0.2">
      <c r="B32" s="37"/>
      <c r="C32" s="38"/>
      <c r="D32" s="38"/>
      <c r="E32" s="39"/>
    </row>
    <row r="33" spans="2:5" x14ac:dyDescent="0.2">
      <c r="B33" s="276" t="s">
        <v>59</v>
      </c>
      <c r="C33" s="276"/>
      <c r="D33" s="276"/>
      <c r="E33" s="276"/>
    </row>
    <row r="34" spans="2:5" ht="21" customHeight="1" x14ac:dyDescent="0.2">
      <c r="B34" s="204"/>
      <c r="C34" s="205" t="s">
        <v>275</v>
      </c>
      <c r="D34" s="204"/>
      <c r="E34" s="204"/>
    </row>
    <row r="35" spans="2:5" x14ac:dyDescent="0.2">
      <c r="B35" s="36"/>
      <c r="C35" s="36"/>
      <c r="D35" s="36"/>
      <c r="E35" s="36"/>
    </row>
    <row r="36" spans="2:5" x14ac:dyDescent="0.2">
      <c r="B36" s="275" t="s">
        <v>60</v>
      </c>
      <c r="C36" s="275"/>
      <c r="D36" s="275"/>
      <c r="E36" s="55">
        <f>0.4*E10+0.4*E20+0.2*E30</f>
        <v>0</v>
      </c>
    </row>
    <row r="37" spans="2:5" x14ac:dyDescent="0.2">
      <c r="B37" s="37"/>
      <c r="C37" s="38"/>
      <c r="D37" s="38"/>
      <c r="E37" s="39"/>
    </row>
    <row r="38" spans="2:5" x14ac:dyDescent="0.2">
      <c r="B38" s="37"/>
      <c r="C38" s="40"/>
      <c r="D38" s="40"/>
      <c r="E38" s="39"/>
    </row>
    <row r="39" spans="2:5" x14ac:dyDescent="0.2">
      <c r="B39" s="4"/>
      <c r="C39" s="4" t="s">
        <v>19</v>
      </c>
      <c r="D39" s="4"/>
      <c r="E39" s="5"/>
    </row>
    <row r="40" spans="2:5" x14ac:dyDescent="0.2">
      <c r="B40" s="4"/>
      <c r="C40" s="6"/>
      <c r="D40" s="6"/>
      <c r="E40" s="5"/>
    </row>
    <row r="41" spans="2:5" ht="27.75" customHeight="1" x14ac:dyDescent="0.2">
      <c r="B41" s="7"/>
      <c r="C41" s="8" t="str">
        <f>'ф.2.4 Предлож_ТСО'!C54</f>
        <v xml:space="preserve">Директор ФГУП "НТЦ "Базис" ФСБ России"                                                                                                                                </v>
      </c>
      <c r="D41" s="5" t="str">
        <f>'ф.2.4 Предлож_ТСО'!G54</f>
        <v>Семенов Н.А.</v>
      </c>
      <c r="E41" s="10"/>
    </row>
    <row r="42" spans="2:5" x14ac:dyDescent="0.2">
      <c r="B42" s="219" t="s">
        <v>20</v>
      </c>
      <c r="C42" s="219"/>
      <c r="D42" s="219" t="s">
        <v>21</v>
      </c>
      <c r="E42" s="219"/>
    </row>
    <row r="43" spans="2:5" ht="23.25" customHeight="1" x14ac:dyDescent="0.2">
      <c r="B43" s="12"/>
      <c r="C43" s="8" t="str">
        <f>'ф.2.4 Предлож_ТСО'!C56</f>
        <v>Ведущий инженер ЭМО</v>
      </c>
      <c r="D43" s="5" t="str">
        <f>'ф.2.4 Предлож_ТСО'!G56</f>
        <v>Федосеева Н.Н.</v>
      </c>
      <c r="E43" s="10"/>
    </row>
    <row r="44" spans="2:5" x14ac:dyDescent="0.2">
      <c r="B44" s="219" t="s">
        <v>22</v>
      </c>
      <c r="C44" s="219"/>
      <c r="D44" s="219" t="s">
        <v>21</v>
      </c>
      <c r="E44" s="219"/>
    </row>
    <row r="45" spans="2:5" x14ac:dyDescent="0.2">
      <c r="B45" s="13" t="str">
        <f>IF(DL_Tel&lt;&gt;"","Телефон: " &amp;DL_Tel &amp;", ","") &amp;IF(DL_email&lt;&gt;"","e-mail: " &amp;DL_email,"")</f>
        <v/>
      </c>
      <c r="C45" s="9" t="str">
        <f>'ф.2.4 Предлож_ТСО'!C58</f>
        <v>(4842) 92-62-86;    energetic_bazis@mail.ru</v>
      </c>
      <c r="D45" s="14"/>
      <c r="E45" s="14"/>
    </row>
    <row r="46" spans="2:5" x14ac:dyDescent="0.2">
      <c r="B46" s="219" t="s">
        <v>23</v>
      </c>
      <c r="C46" s="219"/>
      <c r="D46" s="5"/>
      <c r="E46" s="5"/>
    </row>
    <row r="47" spans="2:5" x14ac:dyDescent="0.2">
      <c r="B47" s="37"/>
      <c r="C47" s="40"/>
      <c r="D47" s="40"/>
      <c r="E47" s="39"/>
    </row>
    <row r="48" spans="2:5" x14ac:dyDescent="0.2">
      <c r="B48" s="37"/>
      <c r="C48" s="40"/>
      <c r="D48" s="40"/>
      <c r="E48" s="39"/>
    </row>
  </sheetData>
  <mergeCells count="28">
    <mergeCell ref="B9:D9"/>
    <mergeCell ref="B4:E4"/>
    <mergeCell ref="C5:D5"/>
    <mergeCell ref="C6:D6"/>
    <mergeCell ref="C7:D7"/>
    <mergeCell ref="C8:D8"/>
    <mergeCell ref="C27:D27"/>
    <mergeCell ref="B10:D10"/>
    <mergeCell ref="B14:E14"/>
    <mergeCell ref="C15:D15"/>
    <mergeCell ref="C16:D16"/>
    <mergeCell ref="C17:D17"/>
    <mergeCell ref="C18:D18"/>
    <mergeCell ref="B19:D19"/>
    <mergeCell ref="B20:D20"/>
    <mergeCell ref="B24:E24"/>
    <mergeCell ref="C25:D25"/>
    <mergeCell ref="C26:D26"/>
    <mergeCell ref="B44:C44"/>
    <mergeCell ref="D44:E44"/>
    <mergeCell ref="B46:C46"/>
    <mergeCell ref="C28:D28"/>
    <mergeCell ref="B29:D29"/>
    <mergeCell ref="B30:D30"/>
    <mergeCell ref="B33:E33"/>
    <mergeCell ref="B36:D36"/>
    <mergeCell ref="B42:C42"/>
    <mergeCell ref="D42:E42"/>
  </mergeCells>
  <phoneticPr fontId="0" type="noConversion"/>
  <conditionalFormatting sqref="E47:E48 D41:D46 E36:E40 E27:E32 E7:E12 E17:E22">
    <cfRule type="cellIs" dxfId="5" priority="1" stopIfTrue="1" operator="equal">
      <formula>""""""</formula>
    </cfRule>
    <cfRule type="cellIs" dxfId="4" priority="2" stopIfTrue="1" operator="between">
      <formula>""""""</formula>
      <formula>""""""</formula>
    </cfRule>
    <cfRule type="cellIs" dxfId="3" priority="3" stopIfTrue="1" operator="equal">
      <formula>""""""</formula>
    </cfRule>
  </conditionalFormatting>
  <dataValidations count="1">
    <dataValidation type="decimal" allowBlank="1" showErrorMessage="1" errorTitle="Ошибка" error="Допускается ввод только неотрицательных чисел!" sqref="E27:E28 E17:E18 E7:E8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E20"/>
  <sheetViews>
    <sheetView workbookViewId="0">
      <selection activeCell="A8" sqref="A8"/>
    </sheetView>
  </sheetViews>
  <sheetFormatPr defaultRowHeight="12.75" x14ac:dyDescent="0.2"/>
  <cols>
    <col min="1" max="1" width="1.7109375" customWidth="1"/>
    <col min="3" max="3" width="54.28515625" customWidth="1"/>
    <col min="4" max="4" width="17.28515625" customWidth="1"/>
    <col min="5" max="5" width="19.85546875" customWidth="1"/>
  </cols>
  <sheetData>
    <row r="2" spans="1:5" x14ac:dyDescent="0.2">
      <c r="A2" s="16"/>
    </row>
    <row r="3" spans="1:5" x14ac:dyDescent="0.2">
      <c r="A3" s="33"/>
      <c r="B3" s="279" t="s">
        <v>33</v>
      </c>
      <c r="C3" s="279"/>
      <c r="D3" s="279"/>
      <c r="E3" s="279"/>
    </row>
    <row r="4" spans="1:5" ht="21.75" customHeight="1" x14ac:dyDescent="0.2">
      <c r="A4" s="33"/>
      <c r="B4" s="203"/>
      <c r="C4" s="206" t="s">
        <v>275</v>
      </c>
      <c r="D4" s="203"/>
      <c r="E4" s="203"/>
    </row>
    <row r="5" spans="1:5" x14ac:dyDescent="0.2">
      <c r="A5" s="33"/>
      <c r="B5" s="280" t="s">
        <v>34</v>
      </c>
      <c r="C5" s="280"/>
      <c r="D5" s="280"/>
      <c r="E5" s="202">
        <f>0.1*'ф.2.1 ИндИнф (Ин)'!I61+0.7*'ф.2.2 ИндИспол (Ис)'!I46+0.2*'ф.2.3 ИндРезульт (Рс)'!H58</f>
        <v>0.89749999999999996</v>
      </c>
    </row>
    <row r="6" spans="1:5" x14ac:dyDescent="0.2">
      <c r="A6" s="33"/>
      <c r="B6" s="37"/>
      <c r="C6" s="38"/>
      <c r="D6" s="38"/>
      <c r="E6" s="39"/>
    </row>
    <row r="7" spans="1:5" x14ac:dyDescent="0.2">
      <c r="A7" s="33"/>
      <c r="B7" s="37"/>
      <c r="C7" s="40"/>
      <c r="D7" s="40"/>
      <c r="E7" s="39"/>
    </row>
    <row r="8" spans="1:5" x14ac:dyDescent="0.2">
      <c r="A8" s="33"/>
      <c r="B8" s="4"/>
      <c r="C8" s="4" t="s">
        <v>19</v>
      </c>
      <c r="D8" s="4"/>
      <c r="E8" s="5"/>
    </row>
    <row r="9" spans="1:5" x14ac:dyDescent="0.2">
      <c r="A9" s="33"/>
      <c r="B9" s="4"/>
      <c r="C9" s="6"/>
      <c r="D9" s="6"/>
      <c r="E9" s="5"/>
    </row>
    <row r="10" spans="1:5" x14ac:dyDescent="0.2">
      <c r="A10" s="33"/>
      <c r="B10" s="7"/>
      <c r="C10" s="8" t="str">
        <f>'ф.3 ПоказТехприсоед (Птпр)'!C41</f>
        <v xml:space="preserve">Директор ФГУП "НТЦ "Базис" ФСБ России"                                                                                                                                </v>
      </c>
      <c r="D10" s="217" t="s">
        <v>288</v>
      </c>
      <c r="E10" s="10"/>
    </row>
    <row r="11" spans="1:5" x14ac:dyDescent="0.2">
      <c r="A11" s="33"/>
      <c r="B11" s="219" t="s">
        <v>20</v>
      </c>
      <c r="C11" s="219"/>
      <c r="D11" s="281" t="s">
        <v>21</v>
      </c>
      <c r="E11" s="281"/>
    </row>
    <row r="12" spans="1:5" x14ac:dyDescent="0.2">
      <c r="A12" s="33"/>
      <c r="B12" s="12"/>
      <c r="C12" s="8" t="str">
        <f>'ф.3 ПоказТехприсоед (Птпр)'!C43</f>
        <v>Ведущий инженер ЭМО</v>
      </c>
      <c r="D12" s="5" t="str">
        <f>'ф.3 ПоказТехприсоед (Птпр)'!D43</f>
        <v>Федосеева Н.Н.</v>
      </c>
      <c r="E12" s="10"/>
    </row>
    <row r="13" spans="1:5" x14ac:dyDescent="0.2">
      <c r="A13" s="33"/>
      <c r="B13" s="219" t="s">
        <v>22</v>
      </c>
      <c r="C13" s="219"/>
      <c r="D13" s="219" t="s">
        <v>21</v>
      </c>
      <c r="E13" s="219"/>
    </row>
    <row r="14" spans="1:5" x14ac:dyDescent="0.2">
      <c r="A14" s="33"/>
      <c r="B14" s="13" t="str">
        <f>IF(DL_Tel&lt;&gt;"","Телефон: " &amp;DL_Tel &amp;", ","") &amp;IF(DL_email&lt;&gt;"","e-mail: " &amp;DL_email,"")</f>
        <v/>
      </c>
      <c r="C14" s="9" t="str">
        <f>'ф.3 ПоказТехприсоед (Птпр)'!C45</f>
        <v>(4842) 92-62-86;    energetic_bazis@mail.ru</v>
      </c>
      <c r="D14" s="14"/>
      <c r="E14" s="14"/>
    </row>
    <row r="15" spans="1:5" x14ac:dyDescent="0.2">
      <c r="A15" s="33"/>
      <c r="B15" s="219" t="s">
        <v>23</v>
      </c>
      <c r="C15" s="219"/>
      <c r="D15" s="5"/>
      <c r="E15" s="5"/>
    </row>
    <row r="16" spans="1:5" x14ac:dyDescent="0.2">
      <c r="A16" s="33"/>
      <c r="B16" s="37"/>
      <c r="C16" s="40"/>
      <c r="D16" s="40"/>
      <c r="E16" s="39"/>
    </row>
    <row r="17" spans="2:5" x14ac:dyDescent="0.2">
      <c r="B17" s="37"/>
      <c r="C17" s="40"/>
      <c r="D17" s="40"/>
      <c r="E17" s="39"/>
    </row>
    <row r="20" spans="2:5" x14ac:dyDescent="0.2">
      <c r="D20" s="216"/>
    </row>
  </sheetData>
  <mergeCells count="7">
    <mergeCell ref="B15:C15"/>
    <mergeCell ref="B3:E3"/>
    <mergeCell ref="B5:D5"/>
    <mergeCell ref="B11:C11"/>
    <mergeCell ref="D11:E11"/>
    <mergeCell ref="B13:C13"/>
    <mergeCell ref="D13:E13"/>
  </mergeCells>
  <phoneticPr fontId="0" type="noConversion"/>
  <conditionalFormatting sqref="E16:E17 D10:D15 E5:E9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ф.1.1 ПоказНажежн (Пп)</vt:lpstr>
      <vt:lpstr>ф.3.1 Предлож_ТСО</vt:lpstr>
      <vt:lpstr>ф.2.1 ИндИнф (Ин)</vt:lpstr>
      <vt:lpstr>ф.2.2 ИндИспол (Ис)</vt:lpstr>
      <vt:lpstr>ф.2.3 ИндРезульт (Рс)</vt:lpstr>
      <vt:lpstr>ф.2.4 Предлож_ТСО</vt:lpstr>
      <vt:lpstr>ф.3 ПоказТехприсоед (Птпр)</vt:lpstr>
      <vt:lpstr>ПоказКачества (Птсо)</vt:lpstr>
      <vt:lpstr>Лист1</vt:lpstr>
      <vt:lpstr>prdDop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Татьяна Дмитриевна</dc:creator>
  <cp:lastModifiedBy>user</cp:lastModifiedBy>
  <cp:lastPrinted>2014-04-24T07:18:47Z</cp:lastPrinted>
  <dcterms:created xsi:type="dcterms:W3CDTF">2014-03-14T07:56:30Z</dcterms:created>
  <dcterms:modified xsi:type="dcterms:W3CDTF">2014-04-24T07:21:15Z</dcterms:modified>
</cp:coreProperties>
</file>